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505" yWindow="45" windowWidth="14310" windowHeight="12180" activeTab="0"/>
  </bookViews>
  <sheets>
    <sheet name="DKB" sheetId="1" r:id="rId1"/>
    <sheet name="Einzelergebnisse" sheetId="2" r:id="rId2"/>
    <sheet name="MANNSCHAFTEN+SPIELER" sheetId="3" r:id="rId3"/>
    <sheet name="Beamer_1" sheetId="4" r:id="rId4"/>
    <sheet name="Dialog" sheetId="5" state="hidden" r:id="rId5"/>
    <sheet name="Dialog2" sheetId="6" state="hidden" r:id="rId6"/>
    <sheet name="Dialog3" sheetId="7" state="hidden" r:id="rId7"/>
    <sheet name="übertrag" sheetId="8" state="hidden" r:id="rId8"/>
  </sheets>
  <externalReferences>
    <externalReference r:id="rId11"/>
  </externalReferences>
  <definedNames>
    <definedName name="_xlnm._FilterDatabase" localSheetId="2" hidden="1">'MANNSCHAFTEN+SPIELER'!$A$2:$A$16</definedName>
    <definedName name="acht">'MANNSCHAFTEN+SPIELER'!$G$150:$G$170</definedName>
    <definedName name="achtü" localSheetId="3">'[1]MANNSCHAFTEN+SPIELER'!$F$150:$G$170</definedName>
    <definedName name="achtü">'MANNSCHAFTEN+SPIELER'!$F$150:$G$170</definedName>
    <definedName name="drei">'MANNSCHAFTEN+SPIELER'!$G$45:$G$65</definedName>
    <definedName name="dreiü" localSheetId="3">'[1]MANNSCHAFTEN+SPIELER'!$F$45:$G$65</definedName>
    <definedName name="dreiü">'MANNSCHAFTEN+SPIELER'!$F$45:$G$65</definedName>
    <definedName name="_xlnm.Print_Area" localSheetId="0">'DKB'!$A$1:$Y$64</definedName>
    <definedName name="_xlnm.Print_Area" localSheetId="1">'Einzelergebnisse'!$A$1:$M$50</definedName>
    <definedName name="eins" localSheetId="3">'[1]MANNSCHAFTEN+SPIELER'!$G$3:$G$23</definedName>
    <definedName name="eins">'MANNSCHAFTEN+SPIELER'!$G$3:$G$23</definedName>
    <definedName name="einsü" localSheetId="3">'[1]MANNSCHAFTEN+SPIELER'!$F$3:$G$23</definedName>
    <definedName name="einsü">'MANNSCHAFTEN+SPIELER'!$F$3:$G$23</definedName>
    <definedName name="elf">'MANNSCHAFTEN+SPIELER'!$G$213:$G$233</definedName>
    <definedName name="elfü" localSheetId="3">'[1]MANNSCHAFTEN+SPIELER'!$F$213:$G$233</definedName>
    <definedName name="elfü">'MANNSCHAFTEN+SPIELER'!$F$213:$G$233</definedName>
    <definedName name="fünf">'MANNSCHAFTEN+SPIELER'!$G$87:$G$107</definedName>
    <definedName name="fünfü" localSheetId="3">'[1]MANNSCHAFTEN+SPIELER'!$F$87:$G$107</definedName>
    <definedName name="fünfü">'MANNSCHAFTEN+SPIELER'!$F$87:$G$107</definedName>
    <definedName name="Gastmannschaft" localSheetId="3">'[1]übertrag'!$U$2:$V$15</definedName>
    <definedName name="Gastmannschaft">'übertrag'!$U$2:$V$15</definedName>
    <definedName name="Heim" localSheetId="3">'[1]MANNSCHAFTEN+SPIELER'!$U$3:$U$43</definedName>
    <definedName name="Heim">'MANNSCHAFTEN+SPIELER'!$U$3:$U$43</definedName>
    <definedName name="Heimü" localSheetId="3">'[1]MANNSCHAFTEN+SPIELER'!$T$3:$U$43</definedName>
    <definedName name="Heimü">'MANNSCHAFTEN+SPIELER'!$T$3:$U$43</definedName>
    <definedName name="JaNein" localSheetId="2">'MANNSCHAFTEN+SPIELER'!$H$15:$I$24</definedName>
    <definedName name="JaNein">'MANNSCHAFTEN+SPIELER'!$H$15:$I$24</definedName>
    <definedName name="jhg1" localSheetId="3">'[1]MANNSCHAFTEN+SPIELER'!$B$3:$C$23</definedName>
    <definedName name="jhg1">'MANNSCHAFTEN+SPIELER'!$B$3:$C$23</definedName>
    <definedName name="jhg10" localSheetId="3">'[1]MANNSCHAFTEN+SPIELER'!$B$192:$C$212</definedName>
    <definedName name="jhg10">'MANNSCHAFTEN+SPIELER'!$B$192:$C$212</definedName>
    <definedName name="jhg11" localSheetId="3">'[1]MANNSCHAFTEN+SPIELER'!$B$213:$C$233</definedName>
    <definedName name="jhg11">'MANNSCHAFTEN+SPIELER'!$B$213:$C$233</definedName>
    <definedName name="jhg2" localSheetId="3">'[1]MANNSCHAFTEN+SPIELER'!$B$24:$C$44</definedName>
    <definedName name="jhg2">'MANNSCHAFTEN+SPIELER'!$B$24:$C$44</definedName>
    <definedName name="jhg3" localSheetId="3">'[1]MANNSCHAFTEN+SPIELER'!$B$45:$C$65</definedName>
    <definedName name="jhg3">'MANNSCHAFTEN+SPIELER'!$B$45:$C$65</definedName>
    <definedName name="jhg4" localSheetId="3">'[1]MANNSCHAFTEN+SPIELER'!$B$66:$C$86</definedName>
    <definedName name="jhg4">'MANNSCHAFTEN+SPIELER'!$B$66:$C$86</definedName>
    <definedName name="jhg5" localSheetId="3">'[1]MANNSCHAFTEN+SPIELER'!$B$87:$C$107</definedName>
    <definedName name="jhg5">'MANNSCHAFTEN+SPIELER'!$B$87:$C$107</definedName>
    <definedName name="jhg6" localSheetId="3">'[1]MANNSCHAFTEN+SPIELER'!$B$108:$C$128</definedName>
    <definedName name="jhg6">'MANNSCHAFTEN+SPIELER'!$B$108:$C$128</definedName>
    <definedName name="jhg7" localSheetId="3">'[1]MANNSCHAFTEN+SPIELER'!$B$129:$C$149</definedName>
    <definedName name="jhg7">'MANNSCHAFTEN+SPIELER'!$B$129:$C$149</definedName>
    <definedName name="jhg8" localSheetId="3">'[1]MANNSCHAFTEN+SPIELER'!$B$150:$C$170</definedName>
    <definedName name="jhg8">'MANNSCHAFTEN+SPIELER'!$B$150:$C$170</definedName>
    <definedName name="jhg9" localSheetId="3">'[1]MANNSCHAFTEN+SPIELER'!$B$171:$C$191</definedName>
    <definedName name="jhg9">'MANNSCHAFTEN+SPIELER'!$B$171:$C$191</definedName>
    <definedName name="jhgheim" localSheetId="3">'[1]MANNSCHAFTEN+SPIELER'!$P$3:$Q$43</definedName>
    <definedName name="jhgheim">'MANNSCHAFTEN+SPIELER'!$P$3:$Q$43</definedName>
    <definedName name="neun">'MANNSCHAFTEN+SPIELER'!$G$171:$G$191</definedName>
    <definedName name="neunü" localSheetId="3">'[1]MANNSCHAFTEN+SPIELER'!$F$171:$G$191</definedName>
    <definedName name="neunü">'MANNSCHAFTEN+SPIELER'!$F$171:$G$191</definedName>
    <definedName name="paß1" localSheetId="3">'[1]MANNSCHAFTEN+SPIELER'!$D$3:$E$23</definedName>
    <definedName name="paß1">'MANNSCHAFTEN+SPIELER'!$D$3:$E$23</definedName>
    <definedName name="paß10" localSheetId="3">'[1]MANNSCHAFTEN+SPIELER'!$D$192:$E$212</definedName>
    <definedName name="paß10">'MANNSCHAFTEN+SPIELER'!$D$192:$E$212</definedName>
    <definedName name="paß11" localSheetId="3">'[1]MANNSCHAFTEN+SPIELER'!$D$213:$E$233</definedName>
    <definedName name="paß11">'MANNSCHAFTEN+SPIELER'!$D$213:$E$233</definedName>
    <definedName name="paß2" localSheetId="3">'[1]MANNSCHAFTEN+SPIELER'!$D$24:$E$44</definedName>
    <definedName name="paß2">'MANNSCHAFTEN+SPIELER'!$D$24:$E$44</definedName>
    <definedName name="paß3" localSheetId="3">'[1]MANNSCHAFTEN+SPIELER'!$D$45:$E$65</definedName>
    <definedName name="paß3">'MANNSCHAFTEN+SPIELER'!$D$45:$E$65</definedName>
    <definedName name="paß4" localSheetId="3">'[1]MANNSCHAFTEN+SPIELER'!$D$66:$E$86</definedName>
    <definedName name="paß4">'MANNSCHAFTEN+SPIELER'!$D$66:$E$86</definedName>
    <definedName name="paß5" localSheetId="3">'[1]MANNSCHAFTEN+SPIELER'!$D$87:$E$107</definedName>
    <definedName name="paß5">'MANNSCHAFTEN+SPIELER'!$D$87:$E$107</definedName>
    <definedName name="paß6" localSheetId="3">'[1]MANNSCHAFTEN+SPIELER'!$D$108:$E$128</definedName>
    <definedName name="paß6">'MANNSCHAFTEN+SPIELER'!$D$108:$E$128</definedName>
    <definedName name="paß7" localSheetId="3">'[1]MANNSCHAFTEN+SPIELER'!$D$129:$E$149</definedName>
    <definedName name="paß7">'MANNSCHAFTEN+SPIELER'!$D$129:$E$149</definedName>
    <definedName name="paß8" localSheetId="3">'[1]MANNSCHAFTEN+SPIELER'!$D$150:$E$170</definedName>
    <definedName name="paß8">'MANNSCHAFTEN+SPIELER'!$D$150:$E$170</definedName>
    <definedName name="paß9" localSheetId="3">'[1]MANNSCHAFTEN+SPIELER'!$D$171:$E$191</definedName>
    <definedName name="paß9">'MANNSCHAFTEN+SPIELER'!$D$171:$E$191</definedName>
    <definedName name="paßheim" localSheetId="3">'[1]MANNSCHAFTEN+SPIELER'!$R$3:$S$43</definedName>
    <definedName name="paßheim">'MANNSCHAFTEN+SPIELER'!$R$3:$S$43</definedName>
    <definedName name="Platzziffer">'MANNSCHAFTEN+SPIELER'!$L$15:$M$31</definedName>
    <definedName name="sechs">'MANNSCHAFTEN+SPIELER'!$G$108:$G$128</definedName>
    <definedName name="sechsü" localSheetId="3">'[1]MANNSCHAFTEN+SPIELER'!$F$108:$G$128</definedName>
    <definedName name="sechsü">'MANNSCHAFTEN+SPIELER'!$F$108:$G$128</definedName>
    <definedName name="sieben">'MANNSCHAFTEN+SPIELER'!$G$129:$G$149</definedName>
    <definedName name="siebenü" localSheetId="3">'[1]MANNSCHAFTEN+SPIELER'!$F$129:$G$149</definedName>
    <definedName name="siebenü">'MANNSCHAFTEN+SPIELER'!$F$129:$G$149</definedName>
    <definedName name="vier">'MANNSCHAFTEN+SPIELER'!$G$66:$G$86</definedName>
    <definedName name="vierü" localSheetId="3">'[1]MANNSCHAFTEN+SPIELER'!$F$66:$G$86</definedName>
    <definedName name="vierü">'MANNSCHAFTEN+SPIELER'!$F$66:$G$86</definedName>
    <definedName name="zehn">'MANNSCHAFTEN+SPIELER'!$G$192:$G$212</definedName>
    <definedName name="zehnü" localSheetId="3">'[1]MANNSCHAFTEN+SPIELER'!$F$192:$G$212</definedName>
    <definedName name="zehnü">'MANNSCHAFTEN+SPIELER'!$F$192:$G$212</definedName>
    <definedName name="zwei">'MANNSCHAFTEN+SPIELER'!$G$24:$G$44</definedName>
    <definedName name="zweiü" localSheetId="3">'[1]MANNSCHAFTEN+SPIELER'!$F$24:$G$44</definedName>
    <definedName name="zweiü">'MANNSCHAFTEN+SPIELER'!$F$24:$G$44</definedName>
  </definedNames>
  <calcPr fullCalcOnLoad="1"/>
</workbook>
</file>

<file path=xl/comments8.xml><?xml version="1.0" encoding="utf-8"?>
<comments xmlns="http://schemas.openxmlformats.org/spreadsheetml/2006/main">
  <authors>
    <author>Rainer Spindler</author>
  </authors>
  <commentList>
    <comment ref="Q1" authorId="0">
      <text>
        <r>
          <rPr>
            <b/>
            <sz val="8"/>
            <rFont val="Tahoma"/>
            <family val="2"/>
          </rPr>
          <t>Rainer Spindler:
in dieser Spalte wird der übertrag für das Ankreuzen gemacht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Rainer Spindler:</t>
        </r>
        <r>
          <rPr>
            <sz val="8"/>
            <rFont val="Tahoma"/>
            <family val="2"/>
          </rPr>
          <t xml:space="preserve">
für die Mannschaftsübernahme im Spielbericht Heimmannschaft bzw. Gastmannschaft</t>
        </r>
      </text>
    </comment>
  </commentList>
</comments>
</file>

<file path=xl/sharedStrings.xml><?xml version="1.0" encoding="utf-8"?>
<sst xmlns="http://schemas.openxmlformats.org/spreadsheetml/2006/main" count="406" uniqueCount="111">
  <si>
    <t>Paß-     Nummer</t>
  </si>
  <si>
    <t>Name</t>
  </si>
  <si>
    <t>Datum:</t>
  </si>
  <si>
    <t>Spielende:</t>
  </si>
  <si>
    <t>Gastmannschaft</t>
  </si>
  <si>
    <t>X</t>
  </si>
  <si>
    <t>eins</t>
  </si>
  <si>
    <t>zwei</t>
  </si>
  <si>
    <t>drei</t>
  </si>
  <si>
    <t>vier</t>
  </si>
  <si>
    <t>fünf</t>
  </si>
  <si>
    <t>sechs</t>
  </si>
  <si>
    <t>sieben</t>
  </si>
  <si>
    <t>E</t>
  </si>
  <si>
    <t>acht</t>
  </si>
  <si>
    <t>A</t>
  </si>
  <si>
    <t>neun</t>
  </si>
  <si>
    <t>zehn</t>
  </si>
  <si>
    <t>elf</t>
  </si>
  <si>
    <t>zwölf</t>
  </si>
  <si>
    <t>paß.Nr 1 - 6</t>
  </si>
  <si>
    <t>Spieler 1 - 6</t>
  </si>
  <si>
    <t>Land:</t>
  </si>
  <si>
    <t>Ort:</t>
  </si>
  <si>
    <t>Bahnanlage:</t>
  </si>
  <si>
    <t>Spielbeginn:</t>
  </si>
  <si>
    <t>Mon/Jahr</t>
  </si>
  <si>
    <t>Volle</t>
  </si>
  <si>
    <t>Spieler 7 - 12</t>
  </si>
  <si>
    <t>paß.Nr 7 - 12</t>
  </si>
  <si>
    <t>geb.jahr 1 - 6</t>
  </si>
  <si>
    <t>geb.jahr 7 - 12 - 6</t>
  </si>
  <si>
    <t>Heim</t>
  </si>
  <si>
    <t>Eingane der Kreuze</t>
  </si>
  <si>
    <t>Gastmannschaft 05 2</t>
  </si>
  <si>
    <t>Gastmannschaft 05 3</t>
  </si>
  <si>
    <t>Gastmannschaft 05 4</t>
  </si>
  <si>
    <t>Gastmannschaft 05 5</t>
  </si>
  <si>
    <t>Gastmannschaft 05 6</t>
  </si>
  <si>
    <t>Gastmannschaft 05 7</t>
  </si>
  <si>
    <t>Gastmannschaften</t>
  </si>
  <si>
    <t>Heimmannschaft</t>
  </si>
  <si>
    <t>Bemerkungen zu:</t>
  </si>
  <si>
    <t>Gastmannschaft 2</t>
  </si>
  <si>
    <t>Gastmannschaft 3</t>
  </si>
  <si>
    <t>Gastmannschaft 4</t>
  </si>
  <si>
    <t>Gastmannschaft 5</t>
  </si>
  <si>
    <t>Gastmannschaft 6</t>
  </si>
  <si>
    <t>Gastmannschaft 7</t>
  </si>
  <si>
    <t>Gastmannschaft 8</t>
  </si>
  <si>
    <t>Gastmannschaft 9</t>
  </si>
  <si>
    <t>Gastmannschaft 10</t>
  </si>
  <si>
    <t>Gastmannschaft 11</t>
  </si>
  <si>
    <t>Spieltag</t>
  </si>
  <si>
    <t>Spielbericht</t>
  </si>
  <si>
    <t>Pokalspiel</t>
  </si>
  <si>
    <t>Spieltag:</t>
  </si>
  <si>
    <t>Pa.-Nr./Mo.Ja</t>
  </si>
  <si>
    <t>Fe</t>
  </si>
  <si>
    <t>Abr</t>
  </si>
  <si>
    <t>:</t>
  </si>
  <si>
    <t>Bahn/Kugelmaterial in Ordnung</t>
  </si>
  <si>
    <t>ja</t>
  </si>
  <si>
    <t>nein</t>
  </si>
  <si>
    <t>4)</t>
  </si>
  <si>
    <t>Verletzung</t>
  </si>
  <si>
    <t>Pässe in Ordnung</t>
  </si>
  <si>
    <t>5)</t>
  </si>
  <si>
    <t>Verwarnung</t>
  </si>
  <si>
    <t>Protest</t>
  </si>
  <si>
    <t>6)</t>
  </si>
  <si>
    <t>Sonstiges</t>
  </si>
  <si>
    <t>Ges</t>
  </si>
  <si>
    <t>Schiedsrichter OK</t>
  </si>
  <si>
    <t>Anlagen</t>
  </si>
  <si>
    <t xml:space="preserve">   1)</t>
  </si>
  <si>
    <t xml:space="preserve">   2)</t>
  </si>
  <si>
    <t xml:space="preserve">   3)</t>
  </si>
  <si>
    <t>Kegel Punkte</t>
  </si>
  <si>
    <t>Endstand</t>
  </si>
  <si>
    <t>Liga/Klasse:</t>
  </si>
  <si>
    <t>Gesamt Kegel</t>
  </si>
  <si>
    <t>Bemerkung zu</t>
  </si>
  <si>
    <t>Schiedsrichter</t>
  </si>
  <si>
    <t>Vorname, Name</t>
  </si>
  <si>
    <t>Awsp. Vorname, Name</t>
  </si>
  <si>
    <t>Tabellenpunkte</t>
  </si>
  <si>
    <t>KLUB / Verein</t>
  </si>
  <si>
    <t>Frauen</t>
  </si>
  <si>
    <t>Männer</t>
  </si>
  <si>
    <t>gF</t>
  </si>
  <si>
    <t>gA</t>
  </si>
  <si>
    <t>gV</t>
  </si>
  <si>
    <t>gK</t>
  </si>
  <si>
    <t>SP</t>
  </si>
  <si>
    <t>MP</t>
  </si>
  <si>
    <t>Sp</t>
  </si>
  <si>
    <t>FW</t>
  </si>
  <si>
    <t>Spiel Nr.</t>
  </si>
  <si>
    <t>Liga / Klasse</t>
  </si>
  <si>
    <t>Gesamt Mannschaftspunkte:</t>
  </si>
  <si>
    <t>Spiele Nummer</t>
  </si>
  <si>
    <t>DG</t>
  </si>
  <si>
    <t>Gesamt</t>
  </si>
  <si>
    <t>Eingabefelder</t>
  </si>
  <si>
    <t>Satz- Mannschaftspunkte:</t>
  </si>
  <si>
    <t>Gesamtkegel-Kegelpunkte:</t>
  </si>
  <si>
    <t>Vorname  Name</t>
  </si>
  <si>
    <t>Gastmannschaft 1</t>
  </si>
  <si>
    <t>DKBC - Pokal 2017/2018</t>
  </si>
  <si>
    <r>
      <t>Spielleiter: K. Welker, Tel. 0631 - 370 3000
E-Mail: spielleiter_pokal@dkbc.de
Spielbericht an E-Mail</t>
    </r>
    <r>
      <rPr>
        <b/>
        <sz val="8"/>
        <rFont val="Arial"/>
        <family val="2"/>
      </rPr>
      <t>:</t>
    </r>
    <r>
      <rPr>
        <b/>
        <sz val="8"/>
        <color indexed="10"/>
        <rFont val="Arial"/>
        <family val="2"/>
      </rPr>
      <t xml:space="preserve"> </t>
    </r>
    <r>
      <rPr>
        <b/>
        <sz val="8"/>
        <color indexed="12"/>
        <rFont val="Arial"/>
        <family val="2"/>
      </rPr>
      <t>pokal-ergebnisse@dkbc.de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</si>
</sst>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\-\y\y"/>
    <numFmt numFmtId="173" formatCode="h:mm"/>
    <numFmt numFmtId="174" formatCode="h:mm:ss"/>
    <numFmt numFmtId="175" formatCode="m/\d/\y\y\ h:mm"/>
    <numFmt numFmtId="176" formatCode="0,000"/>
    <numFmt numFmtId="177" formatCode="00,000"/>
    <numFmt numFmtId="178" formatCode="000,000"/>
    <numFmt numFmtId="179" formatCode="\+#,000;\ \-#,000"/>
    <numFmt numFmtId="180" formatCode="d/\ mmmm\ yyyy"/>
    <numFmt numFmtId="181" formatCode="dd\ mm\ yy"/>
    <numFmt numFmtId="182" formatCode="d/\ mmm\ yy"/>
    <numFmt numFmtId="183" formatCode="d/m/yy"/>
    <numFmt numFmtId="184" formatCode="hh:mm\ \Uh\r"/>
    <numFmt numFmtId="185" formatCode="hh:mm\ &quot;Uhr&quot;"/>
    <numFmt numFmtId="186" formatCode="mmm\ yyyy"/>
    <numFmt numFmtId="187" formatCode="d/m/yyyy"/>
    <numFmt numFmtId="188" formatCode="#,##0;\-#,##0"/>
    <numFmt numFmtId="189" formatCode="#,##0;[Red]\-#,##0"/>
    <numFmt numFmtId="190" formatCode="#,##0.00;\-#,##0.00"/>
    <numFmt numFmtId="191" formatCode="#,##0.00;[Red]\-#,##0.00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  <numFmt numFmtId="195" formatCode="#,##0&quot;DM&quot;_);\(#,##0&quot;DM&quot;\)"/>
    <numFmt numFmtId="196" formatCode="#,##0&quot;DM&quot;_);[Red]\(#,##0&quot;DM&quot;\)"/>
    <numFmt numFmtId="197" formatCode="#,##0.00&quot;DM&quot;_);\(#,##0.00&quot;DM&quot;\)"/>
    <numFmt numFmtId="198" formatCode="#,##0.00&quot;DM&quot;_);[Red]\(#,##0.00&quot;DM&quot;\)"/>
    <numFmt numFmtId="199" formatCode="_ * #,##0_)&quot;DM&quot;_ ;_ * \(#,##0\)&quot;DM&quot;_ ;_ * &quot;-&quot;_)&quot;DM&quot;_ ;_ @_ "/>
    <numFmt numFmtId="200" formatCode="_ * #,##0_)_D_M_ ;_ * \(#,##0\)_D_M_ ;_ * &quot;-&quot;_)_D_M_ ;_ @_ "/>
    <numFmt numFmtId="201" formatCode="_ * #,##0.00_)&quot;DM&quot;_ ;_ * \(#,##0.00\)&quot;DM&quot;_ ;_ * &quot;-&quot;??_)&quot;DM&quot;_ ;_ @_ "/>
    <numFmt numFmtId="202" formatCode="_ * #,##0.00_)_D_M_ ;_ * \(#,##0.00\)_D_M_ ;_ * &quot;-&quot;??_)_D_M_ ;_ @_ "/>
    <numFmt numFmtId="203" formatCode="dd/\ mm\ yy"/>
    <numFmt numFmtId="204" formatCode="mmm/\ yy"/>
    <numFmt numFmtId="205" formatCode="d/m"/>
    <numFmt numFmtId="206" formatCode="dd/mm"/>
    <numFmt numFmtId="207" formatCode="mm/yy"/>
    <numFmt numFmtId="208" formatCode="hh:mm:ss\ &quot;Uhr&quot;"/>
    <numFmt numFmtId="209" formatCode="[$-407]dddd\,\ d\.\ mmmm\ yyyy"/>
    <numFmt numFmtId="210" formatCode="[$-407]mmm/\ yy;@"/>
    <numFmt numFmtId="211" formatCode="[$-407]mmmmm\ yy;@"/>
    <numFmt numFmtId="212" formatCode="d/m;@"/>
    <numFmt numFmtId="213" formatCode="00000"/>
    <numFmt numFmtId="214" formatCode="dd\ mm"/>
    <numFmt numFmtId="215" formatCode="000000"/>
    <numFmt numFmtId="216" formatCode="[$-F400]h:mm:ss\ AM/PM"/>
    <numFmt numFmtId="217" formatCode="00000#"/>
    <numFmt numFmtId="218" formatCode="0.0"/>
    <numFmt numFmtId="219" formatCode="00&quot;.&quot;00"/>
    <numFmt numFmtId="220" formatCode="######"/>
    <numFmt numFmtId="221" formatCode="#####0"/>
  </numFmts>
  <fonts count="9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8"/>
      <name val="Tahoma"/>
      <family val="2"/>
    </font>
    <font>
      <b/>
      <sz val="10"/>
      <name val="Helv"/>
      <family val="0"/>
    </font>
    <font>
      <sz val="10"/>
      <name val="Arial Narrow"/>
      <family val="2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6"/>
      <name val="Arial"/>
      <family val="2"/>
    </font>
    <font>
      <b/>
      <sz val="8"/>
      <name val="Tahoma"/>
      <family val="2"/>
    </font>
    <font>
      <b/>
      <u val="single"/>
      <sz val="10"/>
      <color indexed="12"/>
      <name val="Arial"/>
      <family val="2"/>
    </font>
    <font>
      <sz val="10"/>
      <name val="Times New Roman"/>
      <family val="1"/>
    </font>
    <font>
      <b/>
      <sz val="20"/>
      <name val="Arial"/>
      <family val="2"/>
    </font>
    <font>
      <sz val="20"/>
      <name val="Times New Roman"/>
      <family val="1"/>
    </font>
    <font>
      <sz val="20"/>
      <name val="Arial Narrow"/>
      <family val="2"/>
    </font>
    <font>
      <b/>
      <sz val="11"/>
      <name val="Times New Roman"/>
      <family val="1"/>
    </font>
    <font>
      <b/>
      <sz val="10"/>
      <name val="Arial Narrow"/>
      <family val="2"/>
    </font>
    <font>
      <b/>
      <sz val="20"/>
      <name val="Times New Roman"/>
      <family val="1"/>
    </font>
    <font>
      <b/>
      <sz val="20"/>
      <name val="Arial Narrow"/>
      <family val="2"/>
    </font>
    <font>
      <b/>
      <sz val="18"/>
      <color indexed="12"/>
      <name val="Times New Roman"/>
      <family val="1"/>
    </font>
    <font>
      <b/>
      <sz val="16"/>
      <name val="Arial"/>
      <family val="2"/>
    </font>
    <font>
      <b/>
      <sz val="9"/>
      <color indexed="12"/>
      <name val="Arial"/>
      <family val="2"/>
    </font>
    <font>
      <b/>
      <i/>
      <u val="single"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color indexed="12"/>
      <name val="Times New Roman"/>
      <family val="1"/>
    </font>
    <font>
      <b/>
      <sz val="10"/>
      <color indexed="14"/>
      <name val="Times New Roman"/>
      <family val="1"/>
    </font>
    <font>
      <b/>
      <sz val="12"/>
      <color indexed="10"/>
      <name val="Arial"/>
      <family val="2"/>
    </font>
    <font>
      <u val="single"/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sz val="10"/>
      <name val="Calibri"/>
      <family val="2"/>
    </font>
    <font>
      <sz val="6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2"/>
      <name val="Arial"/>
      <family val="2"/>
    </font>
    <font>
      <b/>
      <sz val="14"/>
      <name val="Times New Roman"/>
      <family val="1"/>
    </font>
    <font>
      <b/>
      <sz val="12"/>
      <color indexed="9"/>
      <name val="Times New Roman"/>
      <family val="1"/>
    </font>
    <font>
      <sz val="14"/>
      <name val="Times New Roman"/>
      <family val="1"/>
    </font>
    <font>
      <sz val="6"/>
      <name val="Times New Roman"/>
      <family val="1"/>
    </font>
    <font>
      <b/>
      <sz val="10"/>
      <color indexed="1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</fills>
  <borders count="9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hair"/>
      <right style="thin"/>
      <top style="thin"/>
      <bottom style="hair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medium"/>
      <right style="thin"/>
      <top style="thin"/>
      <bottom style="thin"/>
    </border>
    <border>
      <left style="hair"/>
      <right style="hair"/>
      <top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hair"/>
      <top style="hair"/>
      <bottom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6" borderId="2" applyNumberFormat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79" fillId="27" borderId="2" applyNumberFormat="0" applyAlignment="0" applyProtection="0"/>
    <xf numFmtId="0" fontId="80" fillId="0" borderId="3" applyNumberFormat="0" applyFill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17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4" fillId="31" borderId="0" applyNumberFormat="0" applyBorder="0" applyAlignment="0" applyProtection="0"/>
    <xf numFmtId="0" fontId="4" fillId="0" borderId="0">
      <alignment/>
      <protection/>
    </xf>
    <xf numFmtId="0" fontId="85" fillId="0" borderId="0" applyNumberFormat="0" applyFill="0" applyBorder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32" borderId="9" applyNumberFormat="0" applyAlignment="0" applyProtection="0"/>
  </cellStyleXfs>
  <cellXfs count="45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7" fillId="33" borderId="10" xfId="53" applyFont="1" applyFill="1" applyBorder="1" applyAlignment="1">
      <alignment vertical="center"/>
      <protection/>
    </xf>
    <xf numFmtId="0" fontId="7" fillId="33" borderId="10" xfId="53" applyFont="1" applyFill="1" applyBorder="1">
      <alignment/>
      <protection/>
    </xf>
    <xf numFmtId="0" fontId="0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20" fillId="0" borderId="0" xfId="53" applyFont="1">
      <alignment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4" fillId="0" borderId="0" xfId="53" applyFont="1" applyFill="1">
      <alignment/>
      <protection/>
    </xf>
    <xf numFmtId="0" fontId="4" fillId="0" borderId="0" xfId="53" applyFont="1">
      <alignment/>
      <protection/>
    </xf>
    <xf numFmtId="0" fontId="7" fillId="34" borderId="11" xfId="0" applyFont="1" applyFill="1" applyBorder="1" applyAlignment="1" applyProtection="1">
      <alignment/>
      <protection locked="0"/>
    </xf>
    <xf numFmtId="0" fontId="26" fillId="35" borderId="11" xfId="0" applyFont="1" applyFill="1" applyBorder="1" applyAlignment="1" applyProtection="1">
      <alignment horizontal="centerContinuous" vertical="center"/>
      <protection locked="0"/>
    </xf>
    <xf numFmtId="0" fontId="23" fillId="35" borderId="11" xfId="0" applyFont="1" applyFill="1" applyBorder="1" applyAlignment="1" applyProtection="1">
      <alignment horizontal="centerContinuous"/>
      <protection locked="0"/>
    </xf>
    <xf numFmtId="0" fontId="13" fillId="35" borderId="11" xfId="0" applyFont="1" applyFill="1" applyBorder="1" applyAlignment="1">
      <alignment horizontal="centerContinuous"/>
    </xf>
    <xf numFmtId="0" fontId="13" fillId="35" borderId="11" xfId="0" applyFont="1" applyFill="1" applyBorder="1" applyAlignment="1">
      <alignment horizontal="centerContinuous"/>
    </xf>
    <xf numFmtId="0" fontId="21" fillId="35" borderId="11" xfId="0" applyFont="1" applyFill="1" applyBorder="1" applyAlignment="1">
      <alignment horizontal="centerContinuous"/>
    </xf>
    <xf numFmtId="0" fontId="27" fillId="35" borderId="11" xfId="0" applyFont="1" applyFill="1" applyBorder="1" applyAlignment="1" applyProtection="1">
      <alignment horizontal="centerContinuous"/>
      <protection locked="0"/>
    </xf>
    <xf numFmtId="0" fontId="0" fillId="35" borderId="11" xfId="0" applyFont="1" applyFill="1" applyBorder="1" applyAlignment="1">
      <alignment horizontal="centerContinuous"/>
    </xf>
    <xf numFmtId="0" fontId="7" fillId="35" borderId="11" xfId="0" applyFont="1" applyFill="1" applyBorder="1" applyAlignment="1" applyProtection="1">
      <alignment horizontal="centerContinuous"/>
      <protection locked="0"/>
    </xf>
    <xf numFmtId="0" fontId="0" fillId="35" borderId="11" xfId="0" applyFont="1" applyFill="1" applyBorder="1" applyAlignment="1">
      <alignment horizontal="centerContinuous"/>
    </xf>
    <xf numFmtId="0" fontId="26" fillId="35" borderId="11" xfId="0" applyFont="1" applyFill="1" applyBorder="1" applyAlignment="1" applyProtection="1">
      <alignment horizontal="centerContinuous"/>
      <protection locked="0"/>
    </xf>
    <xf numFmtId="0" fontId="1" fillId="35" borderId="11" xfId="0" applyFont="1" applyFill="1" applyBorder="1" applyAlignment="1">
      <alignment horizontal="centerContinuous"/>
    </xf>
    <xf numFmtId="0" fontId="25" fillId="35" borderId="11" xfId="0" applyFont="1" applyFill="1" applyBorder="1" applyAlignment="1" applyProtection="1">
      <alignment horizontal="centerContinuous"/>
      <protection locked="0"/>
    </xf>
    <xf numFmtId="0" fontId="0" fillId="0" borderId="11" xfId="0" applyFont="1" applyFill="1" applyBorder="1" applyAlignment="1">
      <alignment horizontal="center"/>
    </xf>
    <xf numFmtId="207" fontId="0" fillId="0" borderId="0" xfId="0" applyNumberFormat="1" applyAlignment="1">
      <alignment/>
    </xf>
    <xf numFmtId="207" fontId="1" fillId="0" borderId="0" xfId="53" applyNumberFormat="1" applyFont="1" applyBorder="1" applyAlignment="1">
      <alignment horizontal="center" vertical="center"/>
      <protection/>
    </xf>
    <xf numFmtId="207" fontId="22" fillId="35" borderId="11" xfId="0" applyNumberFormat="1" applyFont="1" applyFill="1" applyBorder="1" applyAlignment="1" applyProtection="1">
      <alignment horizontal="centerContinuous" vertical="center"/>
      <protection locked="0"/>
    </xf>
    <xf numFmtId="207" fontId="26" fillId="35" borderId="11" xfId="0" applyNumberFormat="1" applyFont="1" applyFill="1" applyBorder="1" applyAlignment="1" applyProtection="1">
      <alignment horizontal="centerContinuous" vertical="center"/>
      <protection locked="0"/>
    </xf>
    <xf numFmtId="207" fontId="8" fillId="35" borderId="11" xfId="0" applyNumberFormat="1" applyFont="1" applyFill="1" applyBorder="1" applyAlignment="1" applyProtection="1">
      <alignment horizontal="centerContinuous" vertical="center"/>
      <protection locked="0"/>
    </xf>
    <xf numFmtId="207" fontId="24" fillId="35" borderId="11" xfId="0" applyNumberFormat="1" applyFont="1" applyFill="1" applyBorder="1" applyAlignment="1" applyProtection="1">
      <alignment horizontal="centerContinuous" vertical="center"/>
      <protection locked="0"/>
    </xf>
    <xf numFmtId="207" fontId="4" fillId="0" borderId="0" xfId="53" applyNumberFormat="1" applyFont="1" applyAlignment="1">
      <alignment horizontal="center"/>
      <protection/>
    </xf>
    <xf numFmtId="14" fontId="16" fillId="0" borderId="12" xfId="0" applyNumberFormat="1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4" fontId="16" fillId="0" borderId="0" xfId="0" applyNumberFormat="1" applyFont="1" applyBorder="1" applyAlignment="1" applyProtection="1">
      <alignment/>
      <protection/>
    </xf>
    <xf numFmtId="0" fontId="0" fillId="35" borderId="10" xfId="0" applyFont="1" applyFill="1" applyBorder="1" applyAlignment="1">
      <alignment horizontal="centerContinuous" vertical="center" shrinkToFit="1"/>
    </xf>
    <xf numFmtId="207" fontId="4" fillId="35" borderId="10" xfId="53" applyNumberFormat="1" applyFont="1" applyFill="1" applyBorder="1" applyAlignment="1" applyProtection="1">
      <alignment horizontal="centerContinuous" vertical="center" shrinkToFit="1"/>
      <protection locked="0"/>
    </xf>
    <xf numFmtId="0" fontId="4" fillId="35" borderId="13" xfId="53" applyFont="1" applyFill="1" applyBorder="1" applyAlignment="1" applyProtection="1">
      <alignment horizontal="centerContinuous" vertical="center" shrinkToFit="1"/>
      <protection locked="0"/>
    </xf>
    <xf numFmtId="0" fontId="0" fillId="35" borderId="0" xfId="0" applyFill="1" applyAlignment="1">
      <alignment/>
    </xf>
    <xf numFmtId="0" fontId="11" fillId="36" borderId="14" xfId="53" applyFont="1" applyFill="1" applyBorder="1" applyAlignment="1" applyProtection="1">
      <alignment vertical="center"/>
      <protection/>
    </xf>
    <xf numFmtId="0" fontId="11" fillId="36" borderId="11" xfId="53" applyFont="1" applyFill="1" applyBorder="1" applyAlignment="1" applyProtection="1">
      <alignment vertical="center"/>
      <protection/>
    </xf>
    <xf numFmtId="0" fontId="11" fillId="36" borderId="14" xfId="0" applyFont="1" applyFill="1" applyBorder="1" applyAlignment="1">
      <alignment horizontal="center" vertical="center"/>
    </xf>
    <xf numFmtId="207" fontId="11" fillId="36" borderId="14" xfId="53" applyNumberFormat="1" applyFont="1" applyFill="1" applyBorder="1" applyAlignment="1" applyProtection="1">
      <alignment horizontal="center" vertical="center"/>
      <protection locked="0"/>
    </xf>
    <xf numFmtId="0" fontId="0" fillId="36" borderId="14" xfId="0" applyFont="1" applyFill="1" applyBorder="1" applyAlignment="1">
      <alignment horizontal="center" vertical="center"/>
    </xf>
    <xf numFmtId="0" fontId="0" fillId="36" borderId="14" xfId="53" applyFont="1" applyFill="1" applyBorder="1" applyAlignment="1" applyProtection="1">
      <alignment vertical="center"/>
      <protection locked="0"/>
    </xf>
    <xf numFmtId="0" fontId="11" fillId="36" borderId="11" xfId="0" applyFont="1" applyFill="1" applyBorder="1" applyAlignment="1">
      <alignment horizontal="center" vertical="center"/>
    </xf>
    <xf numFmtId="207" fontId="11" fillId="36" borderId="11" xfId="53" applyNumberFormat="1" applyFont="1" applyFill="1" applyBorder="1" applyAlignment="1" applyProtection="1">
      <alignment horizontal="center" vertical="center"/>
      <protection locked="0"/>
    </xf>
    <xf numFmtId="0" fontId="0" fillId="36" borderId="11" xfId="0" applyFont="1" applyFill="1" applyBorder="1" applyAlignment="1">
      <alignment horizontal="center" vertical="center"/>
    </xf>
    <xf numFmtId="0" fontId="0" fillId="36" borderId="11" xfId="53" applyFont="1" applyFill="1" applyBorder="1" applyAlignment="1" applyProtection="1">
      <alignment vertical="center"/>
      <protection locked="0"/>
    </xf>
    <xf numFmtId="0" fontId="11" fillId="36" borderId="11" xfId="0" applyFont="1" applyFill="1" applyBorder="1" applyAlignment="1" applyProtection="1">
      <alignment horizontal="center" vertical="center"/>
      <protection/>
    </xf>
    <xf numFmtId="0" fontId="0" fillId="36" borderId="11" xfId="0" applyFont="1" applyFill="1" applyBorder="1" applyAlignment="1" applyProtection="1">
      <alignment horizontal="center" vertical="center"/>
      <protection/>
    </xf>
    <xf numFmtId="207" fontId="11" fillId="34" borderId="11" xfId="0" applyNumberFormat="1" applyFont="1" applyFill="1" applyBorder="1" applyAlignment="1" applyProtection="1">
      <alignment horizontal="center" vertical="center"/>
      <protection locked="0"/>
    </xf>
    <xf numFmtId="0" fontId="11" fillId="34" borderId="11" xfId="0" applyFont="1" applyFill="1" applyBorder="1" applyAlignment="1" applyProtection="1">
      <alignment vertical="center"/>
      <protection/>
    </xf>
    <xf numFmtId="0" fontId="11" fillId="34" borderId="11" xfId="0" applyFont="1" applyFill="1" applyBorder="1" applyAlignment="1">
      <alignment horizontal="center"/>
    </xf>
    <xf numFmtId="0" fontId="0" fillId="34" borderId="11" xfId="0" applyFont="1" applyFill="1" applyBorder="1" applyAlignment="1" applyProtection="1">
      <alignment/>
      <protection locked="0"/>
    </xf>
    <xf numFmtId="0" fontId="11" fillId="34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/>
    </xf>
    <xf numFmtId="2" fontId="0" fillId="0" borderId="0" xfId="0" applyNumberFormat="1" applyAlignment="1">
      <alignment/>
    </xf>
    <xf numFmtId="0" fontId="33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/>
    </xf>
    <xf numFmtId="217" fontId="11" fillId="36" borderId="14" xfId="0" applyNumberFormat="1" applyFont="1" applyFill="1" applyBorder="1" applyAlignment="1" applyProtection="1">
      <alignment horizontal="center" vertical="center"/>
      <protection locked="0"/>
    </xf>
    <xf numFmtId="217" fontId="1" fillId="0" borderId="0" xfId="0" applyNumberFormat="1" applyFont="1" applyAlignment="1">
      <alignment horizontal="center" wrapText="1"/>
    </xf>
    <xf numFmtId="217" fontId="0" fillId="35" borderId="10" xfId="0" applyNumberFormat="1" applyFont="1" applyFill="1" applyBorder="1" applyAlignment="1" applyProtection="1">
      <alignment horizontal="centerContinuous" vertical="center" shrinkToFit="1"/>
      <protection locked="0"/>
    </xf>
    <xf numFmtId="217" fontId="0" fillId="0" borderId="0" xfId="0" applyNumberFormat="1" applyFont="1" applyAlignment="1">
      <alignment/>
    </xf>
    <xf numFmtId="217" fontId="11" fillId="34" borderId="11" xfId="0" applyNumberFormat="1" applyFont="1" applyFill="1" applyBorder="1" applyAlignment="1" applyProtection="1">
      <alignment horizontal="center" vertical="center"/>
      <protection locked="0"/>
    </xf>
    <xf numFmtId="217" fontId="23" fillId="35" borderId="11" xfId="0" applyNumberFormat="1" applyFont="1" applyFill="1" applyBorder="1" applyAlignment="1" applyProtection="1">
      <alignment horizontal="centerContinuous"/>
      <protection locked="0"/>
    </xf>
    <xf numFmtId="217" fontId="27" fillId="35" borderId="11" xfId="0" applyNumberFormat="1" applyFont="1" applyFill="1" applyBorder="1" applyAlignment="1" applyProtection="1">
      <alignment horizontal="centerContinuous"/>
      <protection locked="0"/>
    </xf>
    <xf numFmtId="217" fontId="7" fillId="35" borderId="11" xfId="0" applyNumberFormat="1" applyFont="1" applyFill="1" applyBorder="1" applyAlignment="1" applyProtection="1">
      <alignment horizontal="centerContinuous"/>
      <protection locked="0"/>
    </xf>
    <xf numFmtId="217" fontId="11" fillId="34" borderId="11" xfId="0" applyNumberFormat="1" applyFont="1" applyFill="1" applyBorder="1" applyAlignment="1" applyProtection="1">
      <alignment horizontal="center"/>
      <protection locked="0"/>
    </xf>
    <xf numFmtId="217" fontId="25" fillId="35" borderId="11" xfId="0" applyNumberFormat="1" applyFont="1" applyFill="1" applyBorder="1" applyAlignment="1" applyProtection="1">
      <alignment horizontal="centerContinuous"/>
      <protection locked="0"/>
    </xf>
    <xf numFmtId="217" fontId="0" fillId="0" borderId="0" xfId="0" applyNumberFormat="1" applyFont="1" applyAlignment="1">
      <alignment horizontal="center"/>
    </xf>
    <xf numFmtId="0" fontId="0" fillId="0" borderId="0" xfId="0" applyNumberFormat="1" applyFill="1" applyAlignment="1">
      <alignment/>
    </xf>
    <xf numFmtId="0" fontId="34" fillId="0" borderId="0" xfId="0" applyNumberFormat="1" applyFont="1" applyFill="1" applyAlignment="1">
      <alignment/>
    </xf>
    <xf numFmtId="0" fontId="0" fillId="0" borderId="16" xfId="0" applyNumberFormat="1" applyFill="1" applyBorder="1" applyAlignment="1">
      <alignment/>
    </xf>
    <xf numFmtId="0" fontId="33" fillId="0" borderId="17" xfId="0" applyNumberFormat="1" applyFon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2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33" fillId="0" borderId="19" xfId="0" applyNumberFormat="1" applyFont="1" applyFill="1" applyBorder="1" applyAlignment="1">
      <alignment/>
    </xf>
    <xf numFmtId="0" fontId="0" fillId="0" borderId="20" xfId="0" applyNumberFormat="1" applyFill="1" applyBorder="1" applyAlignment="1">
      <alignment/>
    </xf>
    <xf numFmtId="0" fontId="33" fillId="0" borderId="2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21" xfId="0" applyNumberFormat="1" applyFill="1" applyBorder="1" applyAlignment="1">
      <alignment/>
    </xf>
    <xf numFmtId="0" fontId="0" fillId="0" borderId="22" xfId="0" applyNumberFormat="1" applyFill="1" applyBorder="1" applyAlignment="1">
      <alignment/>
    </xf>
    <xf numFmtId="0" fontId="33" fillId="0" borderId="21" xfId="0" applyNumberFormat="1" applyFont="1" applyFill="1" applyBorder="1" applyAlignment="1">
      <alignment/>
    </xf>
    <xf numFmtId="0" fontId="33" fillId="0" borderId="22" xfId="0" applyNumberFormat="1" applyFont="1" applyFill="1" applyBorder="1" applyAlignment="1">
      <alignment/>
    </xf>
    <xf numFmtId="0" fontId="0" fillId="0" borderId="0" xfId="0" applyNumberFormat="1" applyFill="1" applyAlignment="1">
      <alignment horizontal="right"/>
    </xf>
    <xf numFmtId="0" fontId="0" fillId="0" borderId="23" xfId="0" applyNumberFormat="1" applyFill="1" applyBorder="1" applyAlignment="1">
      <alignment/>
    </xf>
    <xf numFmtId="0" fontId="33" fillId="0" borderId="24" xfId="0" applyNumberFormat="1" applyFont="1" applyFill="1" applyBorder="1" applyAlignment="1">
      <alignment horizontal="right"/>
    </xf>
    <xf numFmtId="0" fontId="2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ill="1" applyBorder="1" applyAlignment="1">
      <alignment horizontal="left"/>
    </xf>
    <xf numFmtId="0" fontId="0" fillId="0" borderId="16" xfId="0" applyNumberFormat="1" applyFont="1" applyFill="1" applyBorder="1" applyAlignment="1">
      <alignment horizontal="right"/>
    </xf>
    <xf numFmtId="0" fontId="0" fillId="0" borderId="16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17" fillId="0" borderId="26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207" fontId="2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30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207" fontId="20" fillId="0" borderId="28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left"/>
    </xf>
    <xf numFmtId="0" fontId="33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3" fillId="0" borderId="20" xfId="0" applyNumberFormat="1" applyFont="1" applyFill="1" applyBorder="1" applyAlignment="1">
      <alignment horizontal="right"/>
    </xf>
    <xf numFmtId="207" fontId="20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2" xfId="0" applyNumberFormat="1" applyFill="1" applyBorder="1" applyAlignment="1">
      <alignment horizontal="center"/>
    </xf>
    <xf numFmtId="215" fontId="20" fillId="0" borderId="31" xfId="0" applyNumberFormat="1" applyFont="1" applyFill="1" applyBorder="1" applyAlignment="1" applyProtection="1">
      <alignment horizontal="center" vertical="center"/>
      <protection/>
    </xf>
    <xf numFmtId="215" fontId="20" fillId="0" borderId="31" xfId="0" applyNumberFormat="1" applyFont="1" applyFill="1" applyBorder="1" applyAlignment="1">
      <alignment horizontal="center" vertical="center"/>
    </xf>
    <xf numFmtId="0" fontId="33" fillId="0" borderId="20" xfId="0" applyNumberFormat="1" applyFont="1" applyFill="1" applyBorder="1" applyAlignment="1">
      <alignment vertical="center"/>
    </xf>
    <xf numFmtId="0" fontId="20" fillId="0" borderId="33" xfId="0" applyNumberFormat="1" applyFont="1" applyFill="1" applyBorder="1" applyAlignment="1" applyProtection="1">
      <alignment horizontal="center" vertical="center"/>
      <protection/>
    </xf>
    <xf numFmtId="207" fontId="20" fillId="0" borderId="34" xfId="0" applyNumberFormat="1" applyFont="1" applyFill="1" applyBorder="1" applyAlignment="1" quotePrefix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/>
    </xf>
    <xf numFmtId="22" fontId="33" fillId="0" borderId="16" xfId="0" applyNumberFormat="1" applyFont="1" applyFill="1" applyBorder="1" applyAlignment="1">
      <alignment horizontal="right"/>
    </xf>
    <xf numFmtId="14" fontId="33" fillId="0" borderId="16" xfId="0" applyNumberFormat="1" applyFont="1" applyFill="1" applyBorder="1" applyAlignment="1">
      <alignment horizontal="right" vertical="center"/>
    </xf>
    <xf numFmtId="218" fontId="36" fillId="0" borderId="32" xfId="0" applyNumberFormat="1" applyFont="1" applyFill="1" applyBorder="1" applyAlignment="1">
      <alignment horizontal="center" vertical="center"/>
    </xf>
    <xf numFmtId="0" fontId="1" fillId="0" borderId="35" xfId="0" applyNumberFormat="1" applyFont="1" applyFill="1" applyBorder="1" applyAlignment="1" applyProtection="1">
      <alignment horizontal="center" vertical="center"/>
      <protection/>
    </xf>
    <xf numFmtId="0" fontId="1" fillId="0" borderId="35" xfId="0" applyNumberFormat="1" applyFont="1" applyFill="1" applyBorder="1" applyAlignment="1">
      <alignment horizontal="center" vertical="center"/>
    </xf>
    <xf numFmtId="0" fontId="0" fillId="0" borderId="32" xfId="0" applyNumberFormat="1" applyFont="1" applyFill="1" applyBorder="1" applyAlignment="1" applyProtection="1">
      <alignment horizontal="center"/>
      <protection/>
    </xf>
    <xf numFmtId="0" fontId="0" fillId="0" borderId="32" xfId="0" applyNumberFormat="1" applyFill="1" applyBorder="1" applyAlignment="1" applyProtection="1">
      <alignment horizontal="center"/>
      <protection/>
    </xf>
    <xf numFmtId="0" fontId="41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33" fillId="0" borderId="0" xfId="0" applyNumberFormat="1" applyFont="1" applyFill="1" applyBorder="1" applyAlignment="1">
      <alignment vertical="center"/>
    </xf>
    <xf numFmtId="0" fontId="33" fillId="0" borderId="0" xfId="0" applyNumberFormat="1" applyFont="1" applyFill="1" applyAlignment="1">
      <alignment vertical="center"/>
    </xf>
    <xf numFmtId="0" fontId="36" fillId="0" borderId="0" xfId="0" applyNumberFormat="1" applyFont="1" applyFill="1" applyAlignment="1">
      <alignment horizontal="center" vertical="center"/>
    </xf>
    <xf numFmtId="0" fontId="20" fillId="0" borderId="36" xfId="0" applyNumberFormat="1" applyFont="1" applyFill="1" applyBorder="1" applyAlignment="1">
      <alignment horizontal="center" vertical="center"/>
    </xf>
    <xf numFmtId="0" fontId="20" fillId="0" borderId="37" xfId="0" applyNumberFormat="1" applyFont="1" applyFill="1" applyBorder="1" applyAlignment="1">
      <alignment horizontal="center" vertical="center"/>
    </xf>
    <xf numFmtId="0" fontId="20" fillId="0" borderId="38" xfId="0" applyNumberFormat="1" applyFont="1" applyFill="1" applyBorder="1" applyAlignment="1" applyProtection="1">
      <alignment horizontal="center" vertical="center"/>
      <protection/>
    </xf>
    <xf numFmtId="0" fontId="20" fillId="0" borderId="39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14" fontId="1" fillId="0" borderId="0" xfId="0" applyNumberFormat="1" applyFont="1" applyBorder="1" applyAlignment="1" applyProtection="1">
      <alignment/>
      <protection/>
    </xf>
    <xf numFmtId="218" fontId="36" fillId="0" borderId="40" xfId="0" applyNumberFormat="1" applyFont="1" applyFill="1" applyBorder="1" applyAlignment="1">
      <alignment horizontal="center" vertical="center"/>
    </xf>
    <xf numFmtId="0" fontId="36" fillId="0" borderId="32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218" fontId="0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"/>
      <protection/>
    </xf>
    <xf numFmtId="14" fontId="43" fillId="0" borderId="0" xfId="0" applyNumberFormat="1" applyFont="1" applyBorder="1" applyAlignment="1" applyProtection="1">
      <alignment/>
      <protection/>
    </xf>
    <xf numFmtId="0" fontId="0" fillId="34" borderId="11" xfId="0" applyFont="1" applyFill="1" applyBorder="1" applyAlignment="1" applyProtection="1">
      <alignment vertical="center"/>
      <protection locked="0"/>
    </xf>
    <xf numFmtId="0" fontId="0" fillId="36" borderId="14" xfId="53" applyFont="1" applyFill="1" applyBorder="1" applyAlignment="1" applyProtection="1">
      <alignment vertical="center"/>
      <protection locked="0"/>
    </xf>
    <xf numFmtId="0" fontId="42" fillId="0" borderId="0" xfId="0" applyNumberFormat="1" applyFont="1" applyFill="1" applyAlignment="1">
      <alignment/>
    </xf>
    <xf numFmtId="0" fontId="20" fillId="0" borderId="32" xfId="0" applyNumberFormat="1" applyFont="1" applyFill="1" applyBorder="1" applyAlignment="1">
      <alignment horizontal="center" vertical="center"/>
    </xf>
    <xf numFmtId="0" fontId="17" fillId="0" borderId="41" xfId="0" applyNumberFormat="1" applyFont="1" applyFill="1" applyBorder="1" applyAlignment="1">
      <alignment horizontal="center" vertical="center"/>
    </xf>
    <xf numFmtId="0" fontId="17" fillId="0" borderId="4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185" fontId="2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0" fontId="42" fillId="0" borderId="11" xfId="0" applyNumberFormat="1" applyFont="1" applyFill="1" applyBorder="1" applyAlignment="1">
      <alignment horizontal="center"/>
    </xf>
    <xf numFmtId="0" fontId="20" fillId="0" borderId="43" xfId="0" applyNumberFormat="1" applyFont="1" applyFill="1" applyBorder="1" applyAlignment="1">
      <alignment horizontal="center" vertical="center"/>
    </xf>
    <xf numFmtId="0" fontId="20" fillId="0" borderId="44" xfId="0" applyNumberFormat="1" applyFont="1" applyFill="1" applyBorder="1" applyAlignment="1">
      <alignment horizontal="center" vertical="center"/>
    </xf>
    <xf numFmtId="0" fontId="20" fillId="0" borderId="45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33" fillId="0" borderId="46" xfId="0" applyNumberFormat="1" applyFont="1" applyFill="1" applyBorder="1" applyAlignment="1">
      <alignment horizontal="center"/>
    </xf>
    <xf numFmtId="215" fontId="11" fillId="36" borderId="14" xfId="0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>
      <alignment/>
    </xf>
    <xf numFmtId="0" fontId="44" fillId="0" borderId="12" xfId="0" applyNumberFormat="1" applyFont="1" applyFill="1" applyBorder="1" applyAlignment="1">
      <alignment/>
    </xf>
    <xf numFmtId="0" fontId="44" fillId="0" borderId="12" xfId="0" applyFont="1" applyBorder="1" applyAlignment="1">
      <alignment/>
    </xf>
    <xf numFmtId="0" fontId="45" fillId="0" borderId="0" xfId="0" applyNumberFormat="1" applyFont="1" applyFill="1" applyBorder="1" applyAlignment="1">
      <alignment horizontal="center" vertical="center"/>
    </xf>
    <xf numFmtId="0" fontId="44" fillId="0" borderId="32" xfId="0" applyFont="1" applyBorder="1" applyAlignment="1">
      <alignment/>
    </xf>
    <xf numFmtId="218" fontId="46" fillId="0" borderId="0" xfId="0" applyNumberFormat="1" applyFont="1" applyFill="1" applyBorder="1" applyAlignment="1">
      <alignment horizontal="center" vertical="center"/>
    </xf>
    <xf numFmtId="0" fontId="44" fillId="0" borderId="32" xfId="0" applyNumberFormat="1" applyFont="1" applyFill="1" applyBorder="1" applyAlignment="1" applyProtection="1">
      <alignment horizontal="center" vertical="center"/>
      <protection/>
    </xf>
    <xf numFmtId="0" fontId="45" fillId="0" borderId="32" xfId="0" applyNumberFormat="1" applyFont="1" applyFill="1" applyBorder="1" applyAlignment="1">
      <alignment vertical="center"/>
    </xf>
    <xf numFmtId="218" fontId="44" fillId="0" borderId="32" xfId="0" applyNumberFormat="1" applyFont="1" applyFill="1" applyBorder="1" applyAlignment="1">
      <alignment horizontal="center" vertical="center"/>
    </xf>
    <xf numFmtId="0" fontId="44" fillId="0" borderId="32" xfId="0" applyNumberFormat="1" applyFont="1" applyFill="1" applyBorder="1" applyAlignment="1">
      <alignment horizontal="center" vertical="center"/>
    </xf>
    <xf numFmtId="0" fontId="46" fillId="0" borderId="38" xfId="0" applyNumberFormat="1" applyFont="1" applyFill="1" applyBorder="1" applyAlignment="1">
      <alignment vertical="center" wrapText="1"/>
    </xf>
    <xf numFmtId="0" fontId="46" fillId="0" borderId="38" xfId="0" applyNumberFormat="1" applyFont="1" applyFill="1" applyBorder="1" applyAlignment="1" applyProtection="1">
      <alignment vertical="center" wrapText="1"/>
      <protection/>
    </xf>
    <xf numFmtId="0" fontId="44" fillId="0" borderId="0" xfId="0" applyNumberFormat="1" applyFont="1" applyFill="1" applyBorder="1" applyAlignment="1">
      <alignment horizontal="center" vertical="center"/>
    </xf>
    <xf numFmtId="218" fontId="46" fillId="0" borderId="30" xfId="0" applyNumberFormat="1" applyFont="1" applyFill="1" applyBorder="1" applyAlignment="1">
      <alignment horizontal="center" vertical="center"/>
    </xf>
    <xf numFmtId="0" fontId="44" fillId="0" borderId="47" xfId="0" applyFont="1" applyBorder="1" applyAlignment="1">
      <alignment/>
    </xf>
    <xf numFmtId="0" fontId="45" fillId="0" borderId="30" xfId="0" applyNumberFormat="1" applyFont="1" applyFill="1" applyBorder="1" applyAlignment="1">
      <alignment horizontal="center" vertical="center"/>
    </xf>
    <xf numFmtId="0" fontId="47" fillId="0" borderId="30" xfId="0" applyNumberFormat="1" applyFont="1" applyFill="1" applyBorder="1" applyAlignment="1">
      <alignment horizontal="center" vertical="center"/>
    </xf>
    <xf numFmtId="0" fontId="47" fillId="0" borderId="0" xfId="0" applyNumberFormat="1" applyFont="1" applyFill="1" applyBorder="1" applyAlignment="1">
      <alignment horizontal="center" vertical="center"/>
    </xf>
    <xf numFmtId="0" fontId="47" fillId="0" borderId="47" xfId="0" applyFont="1" applyBorder="1" applyAlignment="1">
      <alignment/>
    </xf>
    <xf numFmtId="0" fontId="44" fillId="0" borderId="48" xfId="0" applyNumberFormat="1" applyFont="1" applyFill="1" applyBorder="1" applyAlignment="1">
      <alignment/>
    </xf>
    <xf numFmtId="0" fontId="44" fillId="0" borderId="49" xfId="0" applyNumberFormat="1" applyFont="1" applyFill="1" applyBorder="1" applyAlignment="1">
      <alignment/>
    </xf>
    <xf numFmtId="0" fontId="33" fillId="33" borderId="26" xfId="0" applyNumberFormat="1" applyFont="1" applyFill="1" applyBorder="1" applyAlignment="1">
      <alignment horizontal="center" vertical="center"/>
    </xf>
    <xf numFmtId="0" fontId="33" fillId="33" borderId="27" xfId="0" applyNumberFormat="1" applyFont="1" applyFill="1" applyBorder="1" applyAlignment="1">
      <alignment horizontal="center" vertical="center"/>
    </xf>
    <xf numFmtId="0" fontId="33" fillId="33" borderId="50" xfId="0" applyNumberFormat="1" applyFont="1" applyFill="1" applyBorder="1" applyAlignment="1">
      <alignment horizontal="center" vertical="center"/>
    </xf>
    <xf numFmtId="0" fontId="20" fillId="0" borderId="48" xfId="0" applyNumberFormat="1" applyFont="1" applyFill="1" applyBorder="1" applyAlignment="1">
      <alignment/>
    </xf>
    <xf numFmtId="0" fontId="42" fillId="0" borderId="51" xfId="0" applyNumberFormat="1" applyFont="1" applyFill="1" applyBorder="1" applyAlignment="1">
      <alignment/>
    </xf>
    <xf numFmtId="0" fontId="20" fillId="0" borderId="32" xfId="0" applyFont="1" applyBorder="1" applyAlignment="1">
      <alignment/>
    </xf>
    <xf numFmtId="0" fontId="53" fillId="0" borderId="32" xfId="0" applyNumberFormat="1" applyFont="1" applyFill="1" applyBorder="1" applyAlignment="1">
      <alignment vertical="center"/>
    </xf>
    <xf numFmtId="0" fontId="20" fillId="0" borderId="32" xfId="0" applyNumberFormat="1" applyFont="1" applyFill="1" applyBorder="1" applyAlignment="1" applyProtection="1">
      <alignment horizontal="center" vertical="center"/>
      <protection/>
    </xf>
    <xf numFmtId="218" fontId="20" fillId="0" borderId="32" xfId="0" applyNumberFormat="1" applyFont="1" applyFill="1" applyBorder="1" applyAlignment="1">
      <alignment horizontal="center" vertical="center"/>
    </xf>
    <xf numFmtId="0" fontId="52" fillId="0" borderId="38" xfId="0" applyNumberFormat="1" applyFont="1" applyFill="1" applyBorder="1" applyAlignment="1">
      <alignment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36" fillId="0" borderId="34" xfId="0" applyNumberFormat="1" applyFont="1" applyFill="1" applyBorder="1" applyAlignment="1">
      <alignment horizontal="center" vertical="center"/>
    </xf>
    <xf numFmtId="0" fontId="17" fillId="0" borderId="31" xfId="0" applyNumberFormat="1" applyFont="1" applyFill="1" applyBorder="1" applyAlignment="1">
      <alignment vertical="center"/>
    </xf>
    <xf numFmtId="1" fontId="52" fillId="37" borderId="32" xfId="0" applyNumberFormat="1" applyFont="1" applyFill="1" applyBorder="1" applyAlignment="1" applyProtection="1">
      <alignment horizontal="center" vertical="center"/>
      <protection/>
    </xf>
    <xf numFmtId="1" fontId="52" fillId="38" borderId="32" xfId="0" applyNumberFormat="1" applyFont="1" applyFill="1" applyBorder="1" applyAlignment="1" applyProtection="1">
      <alignment horizontal="center" vertical="center"/>
      <protection/>
    </xf>
    <xf numFmtId="1" fontId="52" fillId="39" borderId="32" xfId="0" applyNumberFormat="1" applyFont="1" applyFill="1" applyBorder="1" applyAlignment="1" applyProtection="1">
      <alignment horizontal="center" vertical="center"/>
      <protection/>
    </xf>
    <xf numFmtId="0" fontId="52" fillId="37" borderId="32" xfId="0" applyNumberFormat="1" applyFont="1" applyFill="1" applyBorder="1" applyAlignment="1" applyProtection="1">
      <alignment horizontal="center" vertical="center"/>
      <protection/>
    </xf>
    <xf numFmtId="0" fontId="52" fillId="38" borderId="32" xfId="0" applyNumberFormat="1" applyFont="1" applyFill="1" applyBorder="1" applyAlignment="1" applyProtection="1">
      <alignment horizontal="center" vertical="center"/>
      <protection/>
    </xf>
    <xf numFmtId="0" fontId="52" fillId="39" borderId="32" xfId="0" applyNumberFormat="1" applyFont="1" applyFill="1" applyBorder="1" applyAlignment="1" applyProtection="1">
      <alignment horizontal="center" vertical="center"/>
      <protection/>
    </xf>
    <xf numFmtId="0" fontId="52" fillId="0" borderId="38" xfId="0" applyNumberFormat="1" applyFont="1" applyFill="1" applyBorder="1" applyAlignment="1" applyProtection="1">
      <alignment vertical="center" wrapText="1"/>
      <protection/>
    </xf>
    <xf numFmtId="0" fontId="20" fillId="0" borderId="0" xfId="0" applyFont="1" applyBorder="1" applyAlignment="1">
      <alignment/>
    </xf>
    <xf numFmtId="0" fontId="8" fillId="0" borderId="32" xfId="0" applyNumberFormat="1" applyFont="1" applyFill="1" applyBorder="1" applyAlignment="1" applyProtection="1">
      <alignment horizontal="center" vertical="center"/>
      <protection/>
    </xf>
    <xf numFmtId="0" fontId="8" fillId="0" borderId="32" xfId="0" applyNumberFormat="1" applyFont="1" applyFill="1" applyBorder="1" applyAlignment="1">
      <alignment horizontal="center" vertical="center"/>
    </xf>
    <xf numFmtId="0" fontId="8" fillId="0" borderId="32" xfId="0" applyNumberFormat="1" applyFont="1" applyFill="1" applyBorder="1" applyAlignment="1">
      <alignment vertical="center"/>
    </xf>
    <xf numFmtId="0" fontId="20" fillId="0" borderId="32" xfId="0" applyFont="1" applyBorder="1" applyAlignment="1">
      <alignment vertical="center"/>
    </xf>
    <xf numFmtId="1" fontId="36" fillId="39" borderId="52" xfId="0" applyNumberFormat="1" applyFont="1" applyFill="1" applyBorder="1" applyAlignment="1">
      <alignment horizontal="right" vertical="center"/>
    </xf>
    <xf numFmtId="218" fontId="37" fillId="39" borderId="49" xfId="0" applyNumberFormat="1" applyFont="1" applyFill="1" applyBorder="1" applyAlignment="1">
      <alignment horizontal="center" vertical="center"/>
    </xf>
    <xf numFmtId="1" fontId="36" fillId="39" borderId="53" xfId="0" applyNumberFormat="1" applyFont="1" applyFill="1" applyBorder="1" applyAlignment="1">
      <alignment horizontal="left" vertical="center"/>
    </xf>
    <xf numFmtId="218" fontId="16" fillId="0" borderId="30" xfId="0" applyNumberFormat="1" applyFont="1" applyFill="1" applyBorder="1" applyAlignment="1">
      <alignment horizontal="center" vertical="center"/>
    </xf>
    <xf numFmtId="218" fontId="16" fillId="0" borderId="0" xfId="0" applyNumberFormat="1" applyFont="1" applyFill="1" applyBorder="1" applyAlignment="1">
      <alignment horizontal="center" vertical="center"/>
    </xf>
    <xf numFmtId="0" fontId="0" fillId="0" borderId="47" xfId="0" applyFont="1" applyBorder="1" applyAlignment="1">
      <alignment/>
    </xf>
    <xf numFmtId="0" fontId="33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3" fillId="33" borderId="41" xfId="0" applyNumberFormat="1" applyFont="1" applyFill="1" applyBorder="1" applyAlignment="1">
      <alignment horizontal="center" vertical="center"/>
    </xf>
    <xf numFmtId="0" fontId="16" fillId="0" borderId="33" xfId="0" applyNumberFormat="1" applyFont="1" applyFill="1" applyBorder="1" applyAlignment="1">
      <alignment horizontal="center" vertical="center" wrapText="1"/>
    </xf>
    <xf numFmtId="0" fontId="17" fillId="0" borderId="33" xfId="0" applyNumberFormat="1" applyFont="1" applyFill="1" applyBorder="1" applyAlignment="1">
      <alignment vertical="center"/>
    </xf>
    <xf numFmtId="0" fontId="16" fillId="0" borderId="54" xfId="0" applyNumberFormat="1" applyFont="1" applyFill="1" applyBorder="1" applyAlignment="1">
      <alignment horizontal="center" vertical="center" wrapText="1"/>
    </xf>
    <xf numFmtId="0" fontId="46" fillId="0" borderId="33" xfId="0" applyNumberFormat="1" applyFont="1" applyFill="1" applyBorder="1" applyAlignment="1">
      <alignment horizontal="center" vertical="center" wrapText="1"/>
    </xf>
    <xf numFmtId="0" fontId="45" fillId="0" borderId="33" xfId="0" applyNumberFormat="1" applyFont="1" applyFill="1" applyBorder="1" applyAlignment="1">
      <alignment vertical="center"/>
    </xf>
    <xf numFmtId="0" fontId="46" fillId="0" borderId="54" xfId="0" applyNumberFormat="1" applyFont="1" applyFill="1" applyBorder="1" applyAlignment="1">
      <alignment horizontal="center" vertical="center" wrapText="1"/>
    </xf>
    <xf numFmtId="0" fontId="20" fillId="0" borderId="55" xfId="0" applyFont="1" applyBorder="1" applyAlignment="1">
      <alignment/>
    </xf>
    <xf numFmtId="0" fontId="53" fillId="0" borderId="55" xfId="0" applyNumberFormat="1" applyFont="1" applyFill="1" applyBorder="1" applyAlignment="1">
      <alignment vertical="center"/>
    </xf>
    <xf numFmtId="0" fontId="52" fillId="0" borderId="56" xfId="0" applyNumberFormat="1" applyFont="1" applyFill="1" applyBorder="1" applyAlignment="1" applyProtection="1">
      <alignment vertical="center" wrapText="1"/>
      <protection/>
    </xf>
    <xf numFmtId="0" fontId="44" fillId="0" borderId="55" xfId="0" applyFont="1" applyBorder="1" applyAlignment="1">
      <alignment/>
    </xf>
    <xf numFmtId="0" fontId="45" fillId="0" borderId="55" xfId="0" applyNumberFormat="1" applyFont="1" applyFill="1" applyBorder="1" applyAlignment="1">
      <alignment vertical="center"/>
    </xf>
    <xf numFmtId="0" fontId="46" fillId="0" borderId="56" xfId="0" applyNumberFormat="1" applyFont="1" applyFill="1" applyBorder="1" applyAlignment="1" applyProtection="1">
      <alignment vertical="center" wrapText="1"/>
      <protection/>
    </xf>
    <xf numFmtId="0" fontId="52" fillId="0" borderId="55" xfId="0" applyNumberFormat="1" applyFont="1" applyFill="1" applyBorder="1" applyAlignment="1" applyProtection="1">
      <alignment horizontal="center" vertical="center"/>
      <protection/>
    </xf>
    <xf numFmtId="0" fontId="46" fillId="0" borderId="55" xfId="0" applyNumberFormat="1" applyFont="1" applyFill="1" applyBorder="1" applyAlignment="1" applyProtection="1">
      <alignment horizontal="center" vertical="center"/>
      <protection/>
    </xf>
    <xf numFmtId="0" fontId="33" fillId="0" borderId="32" xfId="0" applyNumberFormat="1" applyFont="1" applyFill="1" applyBorder="1" applyAlignment="1">
      <alignment horizontal="center" vertical="center" wrapText="1"/>
    </xf>
    <xf numFmtId="0" fontId="33" fillId="33" borderId="57" xfId="0" applyNumberFormat="1" applyFont="1" applyFill="1" applyBorder="1" applyAlignment="1">
      <alignment horizontal="center" vertical="center"/>
    </xf>
    <xf numFmtId="0" fontId="17" fillId="0" borderId="35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 applyProtection="1" quotePrefix="1">
      <alignment/>
      <protection/>
    </xf>
    <xf numFmtId="0" fontId="0" fillId="0" borderId="0" xfId="0" applyAlignment="1" applyProtection="1">
      <alignment/>
      <protection/>
    </xf>
    <xf numFmtId="14" fontId="49" fillId="0" borderId="0" xfId="0" applyNumberFormat="1" applyFont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 locked="0"/>
    </xf>
    <xf numFmtId="0" fontId="51" fillId="40" borderId="53" xfId="0" applyNumberFormat="1" applyFont="1" applyFill="1" applyBorder="1" applyAlignment="1">
      <alignment horizontal="center" vertical="center"/>
    </xf>
    <xf numFmtId="0" fontId="36" fillId="0" borderId="58" xfId="0" applyNumberFormat="1" applyFont="1" applyFill="1" applyBorder="1" applyAlignment="1">
      <alignment horizontal="center" vertical="center"/>
    </xf>
    <xf numFmtId="0" fontId="36" fillId="0" borderId="59" xfId="0" applyNumberFormat="1" applyFont="1" applyFill="1" applyBorder="1" applyAlignment="1">
      <alignment horizontal="center" vertical="center"/>
    </xf>
    <xf numFmtId="0" fontId="36" fillId="0" borderId="60" xfId="0" applyNumberFormat="1" applyFont="1" applyFill="1" applyBorder="1" applyAlignment="1">
      <alignment horizontal="center" vertical="center"/>
    </xf>
    <xf numFmtId="0" fontId="15" fillId="0" borderId="51" xfId="0" applyNumberFormat="1" applyFont="1" applyFill="1" applyBorder="1" applyAlignment="1">
      <alignment vertical="center"/>
    </xf>
    <xf numFmtId="0" fontId="44" fillId="0" borderId="61" xfId="0" applyFont="1" applyBorder="1" applyAlignment="1">
      <alignment/>
    </xf>
    <xf numFmtId="0" fontId="36" fillId="0" borderId="38" xfId="0" applyNumberFormat="1" applyFont="1" applyFill="1" applyBorder="1" applyAlignment="1">
      <alignment horizontal="center" vertical="center"/>
    </xf>
    <xf numFmtId="0" fontId="33" fillId="34" borderId="32" xfId="0" applyFont="1" applyFill="1" applyBorder="1" applyAlignment="1">
      <alignment horizontal="center" vertical="center"/>
    </xf>
    <xf numFmtId="1" fontId="52" fillId="41" borderId="32" xfId="0" applyNumberFormat="1" applyFont="1" applyFill="1" applyBorder="1" applyAlignment="1" applyProtection="1">
      <alignment horizontal="center" vertical="center"/>
      <protection/>
    </xf>
    <xf numFmtId="0" fontId="52" fillId="41" borderId="32" xfId="0" applyNumberFormat="1" applyFont="1" applyFill="1" applyBorder="1" applyAlignment="1" applyProtection="1">
      <alignment horizontal="center" vertical="center"/>
      <protection/>
    </xf>
    <xf numFmtId="0" fontId="33" fillId="34" borderId="40" xfId="0" applyFont="1" applyFill="1" applyBorder="1" applyAlignment="1">
      <alignment horizontal="center" vertical="center"/>
    </xf>
    <xf numFmtId="0" fontId="46" fillId="41" borderId="32" xfId="0" applyNumberFormat="1" applyFont="1" applyFill="1" applyBorder="1" applyAlignment="1" applyProtection="1">
      <alignment horizontal="center" vertical="center"/>
      <protection/>
    </xf>
    <xf numFmtId="0" fontId="36" fillId="0" borderId="62" xfId="0" applyNumberFormat="1" applyFont="1" applyFill="1" applyBorder="1" applyAlignment="1">
      <alignment horizontal="center" vertical="center"/>
    </xf>
    <xf numFmtId="0" fontId="44" fillId="0" borderId="49" xfId="0" applyFont="1" applyBorder="1" applyAlignment="1">
      <alignment/>
    </xf>
    <xf numFmtId="0" fontId="15" fillId="0" borderId="13" xfId="0" applyFont="1" applyBorder="1" applyAlignment="1">
      <alignment vertical="center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/>
      <protection/>
    </xf>
    <xf numFmtId="0" fontId="8" fillId="42" borderId="11" xfId="0" applyFont="1" applyFill="1" applyBorder="1" applyAlignment="1" applyProtection="1">
      <alignment/>
      <protection locked="0"/>
    </xf>
    <xf numFmtId="0" fontId="0" fillId="42" borderId="0" xfId="0" applyFont="1" applyFill="1" applyBorder="1" applyAlignment="1" applyProtection="1">
      <alignment/>
      <protection/>
    </xf>
    <xf numFmtId="0" fontId="33" fillId="0" borderId="61" xfId="0" applyNumberFormat="1" applyFon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1" fillId="0" borderId="45" xfId="0" applyNumberFormat="1" applyFont="1" applyFill="1" applyBorder="1" applyAlignment="1">
      <alignment horizontal="center"/>
    </xf>
    <xf numFmtId="0" fontId="33" fillId="0" borderId="63" xfId="0" applyNumberFormat="1" applyFont="1" applyFill="1" applyBorder="1" applyAlignment="1">
      <alignment/>
    </xf>
    <xf numFmtId="0" fontId="33" fillId="0" borderId="23" xfId="0" applyNumberFormat="1" applyFont="1" applyFill="1" applyBorder="1" applyAlignment="1">
      <alignment/>
    </xf>
    <xf numFmtId="0" fontId="1" fillId="0" borderId="64" xfId="0" applyNumberFormat="1" applyFont="1" applyFill="1" applyBorder="1" applyAlignment="1" applyProtection="1">
      <alignment horizontal="center" vertical="center"/>
      <protection/>
    </xf>
    <xf numFmtId="0" fontId="1" fillId="0" borderId="65" xfId="0" applyNumberFormat="1" applyFont="1" applyFill="1" applyBorder="1" applyAlignment="1" applyProtection="1">
      <alignment horizontal="center" vertical="center"/>
      <protection/>
    </xf>
    <xf numFmtId="0" fontId="1" fillId="0" borderId="42" xfId="0" applyNumberFormat="1" applyFont="1" applyFill="1" applyBorder="1" applyAlignment="1">
      <alignment horizontal="center" vertical="center"/>
    </xf>
    <xf numFmtId="0" fontId="1" fillId="0" borderId="65" xfId="0" applyNumberFormat="1" applyFont="1" applyFill="1" applyBorder="1" applyAlignment="1">
      <alignment horizontal="center" vertical="center"/>
    </xf>
    <xf numFmtId="0" fontId="1" fillId="0" borderId="47" xfId="0" applyNumberFormat="1" applyFont="1" applyFill="1" applyBorder="1" applyAlignment="1">
      <alignment horizontal="center" vertical="center"/>
    </xf>
    <xf numFmtId="0" fontId="33" fillId="0" borderId="30" xfId="0" applyNumberFormat="1" applyFont="1" applyFill="1" applyBorder="1" applyAlignment="1">
      <alignment/>
    </xf>
    <xf numFmtId="0" fontId="24" fillId="42" borderId="0" xfId="0" applyNumberFormat="1" applyFont="1" applyFill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>
      <alignment horizontal="center"/>
    </xf>
    <xf numFmtId="218" fontId="33" fillId="0" borderId="46" xfId="0" applyNumberFormat="1" applyFont="1" applyFill="1" applyBorder="1" applyAlignment="1">
      <alignment horizontal="center"/>
    </xf>
    <xf numFmtId="0" fontId="42" fillId="0" borderId="11" xfId="0" applyNumberFormat="1" applyFont="1" applyFill="1" applyBorder="1" applyAlignment="1">
      <alignment horizontal="center"/>
    </xf>
    <xf numFmtId="0" fontId="20" fillId="0" borderId="55" xfId="0" applyNumberFormat="1" applyFont="1" applyFill="1" applyBorder="1" applyAlignment="1">
      <alignment horizontal="center" vertical="distributed"/>
    </xf>
    <xf numFmtId="0" fontId="20" fillId="0" borderId="33" xfId="0" applyNumberFormat="1" applyFont="1" applyFill="1" applyBorder="1" applyAlignment="1">
      <alignment horizontal="center" vertical="distributed"/>
    </xf>
    <xf numFmtId="0" fontId="17" fillId="0" borderId="66" xfId="0" applyNumberFormat="1" applyFont="1" applyFill="1" applyBorder="1" applyAlignment="1">
      <alignment horizontal="center" vertical="center"/>
    </xf>
    <xf numFmtId="0" fontId="17" fillId="0" borderId="41" xfId="0" applyNumberFormat="1" applyFont="1" applyFill="1" applyBorder="1" applyAlignment="1">
      <alignment horizontal="center" vertical="center"/>
    </xf>
    <xf numFmtId="0" fontId="20" fillId="0" borderId="67" xfId="0" applyNumberFormat="1" applyFont="1" applyFill="1" applyBorder="1" applyAlignment="1">
      <alignment horizontal="center" vertical="distributed"/>
    </xf>
    <xf numFmtId="0" fontId="20" fillId="0" borderId="36" xfId="0" applyNumberFormat="1" applyFont="1" applyFill="1" applyBorder="1" applyAlignment="1">
      <alignment horizontal="center" vertical="distributed"/>
    </xf>
    <xf numFmtId="0" fontId="20" fillId="0" borderId="55" xfId="0" applyNumberFormat="1" applyFont="1" applyFill="1" applyBorder="1" applyAlignment="1">
      <alignment horizontal="center" vertical="center"/>
    </xf>
    <xf numFmtId="0" fontId="20" fillId="0" borderId="33" xfId="0" applyNumberFormat="1" applyFont="1" applyFill="1" applyBorder="1" applyAlignment="1">
      <alignment horizontal="center" vertical="center"/>
    </xf>
    <xf numFmtId="0" fontId="20" fillId="0" borderId="68" xfId="0" applyNumberFormat="1" applyFont="1" applyFill="1" applyBorder="1" applyAlignment="1">
      <alignment horizontal="center" vertical="distributed"/>
    </xf>
    <xf numFmtId="0" fontId="20" fillId="0" borderId="44" xfId="0" applyNumberFormat="1" applyFont="1" applyFill="1" applyBorder="1" applyAlignment="1">
      <alignment horizontal="center" vertical="distributed"/>
    </xf>
    <xf numFmtId="0" fontId="3" fillId="42" borderId="0" xfId="0" applyNumberFormat="1" applyFont="1" applyFill="1" applyAlignment="1">
      <alignment horizontal="center" vertical="center"/>
    </xf>
    <xf numFmtId="0" fontId="17" fillId="0" borderId="55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33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69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54" xfId="0" applyNumberFormat="1" applyFont="1" applyFill="1" applyBorder="1" applyAlignment="1" applyProtection="1">
      <alignment horizontal="center" vertical="center" wrapText="1"/>
      <protection/>
    </xf>
    <xf numFmtId="0" fontId="20" fillId="0" borderId="56" xfId="0" applyNumberFormat="1" applyFont="1" applyFill="1" applyBorder="1" applyAlignment="1">
      <alignment horizontal="center" vertical="distributed"/>
    </xf>
    <xf numFmtId="0" fontId="20" fillId="0" borderId="39" xfId="0" applyNumberFormat="1" applyFont="1" applyFill="1" applyBorder="1" applyAlignment="1">
      <alignment horizontal="center" vertical="distributed"/>
    </xf>
    <xf numFmtId="0" fontId="20" fillId="0" borderId="67" xfId="0" applyNumberFormat="1" applyFont="1" applyFill="1" applyBorder="1" applyAlignment="1">
      <alignment horizontal="center"/>
    </xf>
    <xf numFmtId="0" fontId="20" fillId="0" borderId="36" xfId="0" applyNumberFormat="1" applyFont="1" applyFill="1" applyBorder="1" applyAlignment="1">
      <alignment horizontal="center"/>
    </xf>
    <xf numFmtId="0" fontId="17" fillId="0" borderId="66" xfId="0" applyNumberFormat="1" applyFont="1" applyFill="1" applyBorder="1" applyAlignment="1">
      <alignment horizontal="center" vertical="center"/>
    </xf>
    <xf numFmtId="0" fontId="17" fillId="0" borderId="18" xfId="0" applyNumberFormat="1" applyFont="1" applyFill="1" applyBorder="1" applyAlignment="1">
      <alignment horizontal="center" vertical="center"/>
    </xf>
    <xf numFmtId="0" fontId="0" fillId="0" borderId="70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71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69" xfId="0" applyNumberFormat="1" applyFont="1" applyFill="1" applyBorder="1" applyAlignment="1">
      <alignment horizontal="center" vertical="center" wrapText="1"/>
    </xf>
    <xf numFmtId="0" fontId="0" fillId="0" borderId="72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0" borderId="54" xfId="0" applyNumberFormat="1" applyFont="1" applyFill="1" applyBorder="1" applyAlignment="1">
      <alignment horizontal="center" vertical="center" wrapText="1"/>
    </xf>
    <xf numFmtId="0" fontId="0" fillId="34" borderId="70" xfId="0" applyNumberFormat="1" applyFont="1" applyFill="1" applyBorder="1" applyAlignment="1">
      <alignment horizontal="center" vertical="center" wrapText="1"/>
    </xf>
    <xf numFmtId="0" fontId="0" fillId="34" borderId="23" xfId="0" applyNumberFormat="1" applyFont="1" applyFill="1" applyBorder="1" applyAlignment="1">
      <alignment horizontal="center" vertical="center" wrapText="1"/>
    </xf>
    <xf numFmtId="0" fontId="0" fillId="34" borderId="24" xfId="0" applyNumberFormat="1" applyFont="1" applyFill="1" applyBorder="1" applyAlignment="1">
      <alignment horizontal="center" vertical="center" wrapText="1"/>
    </xf>
    <xf numFmtId="0" fontId="0" fillId="34" borderId="71" xfId="0" applyNumberFormat="1" applyFont="1" applyFill="1" applyBorder="1" applyAlignment="1">
      <alignment horizontal="center" vertical="center" wrapText="1"/>
    </xf>
    <xf numFmtId="0" fontId="0" fillId="34" borderId="16" xfId="0" applyNumberFormat="1" applyFont="1" applyFill="1" applyBorder="1" applyAlignment="1">
      <alignment horizontal="center" vertical="center" wrapText="1"/>
    </xf>
    <xf numFmtId="0" fontId="0" fillId="34" borderId="69" xfId="0" applyNumberFormat="1" applyFont="1" applyFill="1" applyBorder="1" applyAlignment="1">
      <alignment horizontal="center" vertical="center" wrapText="1"/>
    </xf>
    <xf numFmtId="0" fontId="33" fillId="0" borderId="16" xfId="0" applyNumberFormat="1" applyFont="1" applyFill="1" applyBorder="1" applyAlignment="1">
      <alignment horizontal="left"/>
    </xf>
    <xf numFmtId="0" fontId="0" fillId="0" borderId="16" xfId="0" applyNumberFormat="1" applyFont="1" applyFill="1" applyBorder="1" applyAlignment="1" applyProtection="1">
      <alignment horizontal="left" vertical="top"/>
      <protection locked="0"/>
    </xf>
    <xf numFmtId="0" fontId="0" fillId="0" borderId="16" xfId="0" applyNumberFormat="1" applyFill="1" applyBorder="1" applyAlignment="1" applyProtection="1">
      <alignment horizontal="left" vertical="top"/>
      <protection locked="0"/>
    </xf>
    <xf numFmtId="0" fontId="20" fillId="0" borderId="73" xfId="0" applyNumberFormat="1" applyFont="1" applyFill="1" applyBorder="1" applyAlignment="1">
      <alignment horizontal="center" vertical="center"/>
    </xf>
    <xf numFmtId="0" fontId="20" fillId="0" borderId="74" xfId="0" applyNumberFormat="1" applyFont="1" applyFill="1" applyBorder="1" applyAlignment="1">
      <alignment horizontal="center" vertical="center"/>
    </xf>
    <xf numFmtId="0" fontId="20" fillId="0" borderId="75" xfId="0" applyNumberFormat="1" applyFont="1" applyFill="1" applyBorder="1" applyAlignment="1">
      <alignment horizontal="center" vertical="center"/>
    </xf>
    <xf numFmtId="0" fontId="20" fillId="0" borderId="55" xfId="0" applyNumberFormat="1" applyFont="1" applyFill="1" applyBorder="1" applyAlignment="1" applyProtection="1">
      <alignment horizontal="center" vertical="center"/>
      <protection/>
    </xf>
    <xf numFmtId="0" fontId="20" fillId="0" borderId="33" xfId="0" applyNumberFormat="1" applyFont="1" applyFill="1" applyBorder="1" applyAlignment="1" applyProtection="1">
      <alignment horizontal="center" vertical="center"/>
      <protection/>
    </xf>
    <xf numFmtId="14" fontId="20" fillId="0" borderId="20" xfId="0" applyNumberFormat="1" applyFont="1" applyFill="1" applyBorder="1" applyAlignment="1" applyProtection="1" quotePrefix="1">
      <alignment horizontal="center" vertical="top"/>
      <protection locked="0"/>
    </xf>
    <xf numFmtId="0" fontId="11" fillId="0" borderId="16" xfId="0" applyNumberFormat="1" applyFont="1" applyFill="1" applyBorder="1" applyAlignment="1">
      <alignment horizontal="center"/>
    </xf>
    <xf numFmtId="0" fontId="33" fillId="0" borderId="20" xfId="0" applyNumberFormat="1" applyFont="1" applyFill="1" applyBorder="1" applyAlignment="1">
      <alignment horizontal="left"/>
    </xf>
    <xf numFmtId="22" fontId="33" fillId="0" borderId="20" xfId="0" applyNumberFormat="1" applyFont="1" applyFill="1" applyBorder="1" applyAlignment="1">
      <alignment horizontal="left"/>
    </xf>
    <xf numFmtId="0" fontId="0" fillId="0" borderId="20" xfId="0" applyNumberFormat="1" applyFont="1" applyFill="1" applyBorder="1" applyAlignment="1" applyProtection="1">
      <alignment horizontal="left" vertical="top"/>
      <protection locked="0"/>
    </xf>
    <xf numFmtId="0" fontId="0" fillId="0" borderId="20" xfId="0" applyNumberFormat="1" applyFill="1" applyBorder="1" applyAlignment="1" applyProtection="1">
      <alignment horizontal="left" vertical="top"/>
      <protection locked="0"/>
    </xf>
    <xf numFmtId="185" fontId="20" fillId="0" borderId="20" xfId="0" applyNumberFormat="1" applyFont="1" applyFill="1" applyBorder="1" applyAlignment="1" applyProtection="1">
      <alignment horizontal="center" vertical="top"/>
      <protection locked="0"/>
    </xf>
    <xf numFmtId="0" fontId="0" fillId="0" borderId="20" xfId="0" applyBorder="1" applyAlignment="1" applyProtection="1">
      <alignment/>
      <protection locked="0"/>
    </xf>
    <xf numFmtId="185" fontId="20" fillId="0" borderId="20" xfId="0" applyNumberFormat="1" applyFont="1" applyFill="1" applyBorder="1" applyAlignment="1" applyProtection="1">
      <alignment horizontal="left" vertical="top"/>
      <protection locked="0"/>
    </xf>
    <xf numFmtId="0" fontId="0" fillId="0" borderId="70" xfId="0" applyNumberFormat="1" applyFont="1" applyFill="1" applyBorder="1" applyAlignment="1" applyProtection="1">
      <alignment horizontal="center" vertical="center" wrapText="1"/>
      <protection/>
    </xf>
    <xf numFmtId="0" fontId="0" fillId="0" borderId="72" xfId="0" applyNumberFormat="1" applyFont="1" applyFill="1" applyBorder="1" applyAlignment="1" applyProtection="1">
      <alignment horizontal="center" vertical="center" wrapText="1"/>
      <protection/>
    </xf>
    <xf numFmtId="0" fontId="0" fillId="0" borderId="71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Alignment="1">
      <alignment horizontal="right"/>
    </xf>
    <xf numFmtId="0" fontId="0" fillId="0" borderId="16" xfId="0" applyNumberFormat="1" applyFill="1" applyBorder="1" applyAlignment="1" applyProtection="1">
      <alignment horizontal="left"/>
      <protection locked="0"/>
    </xf>
    <xf numFmtId="0" fontId="15" fillId="0" borderId="23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0" fillId="0" borderId="23" xfId="0" applyNumberFormat="1" applyFill="1" applyBorder="1" applyAlignment="1" applyProtection="1">
      <alignment horizontal="center"/>
      <protection locked="0"/>
    </xf>
    <xf numFmtId="0" fontId="15" fillId="0" borderId="20" xfId="0" applyNumberFormat="1" applyFont="1" applyFill="1" applyBorder="1" applyAlignment="1" applyProtection="1">
      <alignment horizontal="center"/>
      <protection locked="0"/>
    </xf>
    <xf numFmtId="0" fontId="15" fillId="0" borderId="20" xfId="0" applyNumberFormat="1" applyFont="1" applyFill="1" applyBorder="1" applyAlignment="1" applyProtection="1">
      <alignment horizontal="center"/>
      <protection locked="0"/>
    </xf>
    <xf numFmtId="0" fontId="33" fillId="0" borderId="23" xfId="0" applyNumberFormat="1" applyFont="1" applyFill="1" applyBorder="1" applyAlignment="1">
      <alignment horizontal="right"/>
    </xf>
    <xf numFmtId="0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NumberFormat="1" applyFill="1" applyBorder="1" applyAlignment="1" applyProtection="1">
      <alignment horizontal="left"/>
      <protection locked="0"/>
    </xf>
    <xf numFmtId="0" fontId="37" fillId="0" borderId="0" xfId="0" applyFont="1" applyBorder="1" applyAlignment="1" applyProtection="1">
      <alignment horizontal="left"/>
      <protection/>
    </xf>
    <xf numFmtId="0" fontId="21" fillId="0" borderId="0" xfId="0" applyFont="1" applyAlignment="1">
      <alignment horizontal="center"/>
    </xf>
    <xf numFmtId="0" fontId="15" fillId="0" borderId="76" xfId="0" applyNumberFormat="1" applyFont="1" applyFill="1" applyBorder="1" applyAlignment="1">
      <alignment horizontal="center" vertical="center"/>
    </xf>
    <xf numFmtId="0" fontId="15" fillId="0" borderId="77" xfId="0" applyNumberFormat="1" applyFont="1" applyFill="1" applyBorder="1" applyAlignment="1">
      <alignment horizontal="center" vertical="center"/>
    </xf>
    <xf numFmtId="0" fontId="15" fillId="0" borderId="22" xfId="0" applyNumberFormat="1" applyFont="1" applyFill="1" applyBorder="1" applyAlignment="1">
      <alignment horizontal="center" vertical="center"/>
    </xf>
    <xf numFmtId="0" fontId="15" fillId="0" borderId="78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0" fontId="15" fillId="0" borderId="49" xfId="0" applyNumberFormat="1" applyFont="1" applyFill="1" applyBorder="1" applyAlignment="1">
      <alignment horizontal="center" vertical="center"/>
    </xf>
    <xf numFmtId="0" fontId="15" fillId="0" borderId="53" xfId="0" applyNumberFormat="1" applyFont="1" applyFill="1" applyBorder="1" applyAlignment="1">
      <alignment horizontal="center" vertical="center"/>
    </xf>
    <xf numFmtId="0" fontId="36" fillId="0" borderId="80" xfId="0" applyFont="1" applyBorder="1" applyAlignment="1">
      <alignment horizontal="center" vertical="center"/>
    </xf>
    <xf numFmtId="0" fontId="36" fillId="0" borderId="81" xfId="0" applyFont="1" applyBorder="1" applyAlignment="1">
      <alignment horizontal="center" vertical="center"/>
    </xf>
    <xf numFmtId="218" fontId="1" fillId="0" borderId="46" xfId="0" applyNumberFormat="1" applyFont="1" applyFill="1" applyBorder="1" applyAlignment="1">
      <alignment horizontal="center" vertical="center"/>
    </xf>
    <xf numFmtId="218" fontId="1" fillId="0" borderId="11" xfId="0" applyNumberFormat="1" applyFont="1" applyFill="1" applyBorder="1" applyAlignment="1">
      <alignment horizontal="center" vertical="center"/>
    </xf>
    <xf numFmtId="0" fontId="24" fillId="0" borderId="82" xfId="0" applyNumberFormat="1" applyFont="1" applyBorder="1" applyAlignment="1">
      <alignment horizontal="center" vertical="center"/>
    </xf>
    <xf numFmtId="0" fontId="24" fillId="0" borderId="14" xfId="0" applyNumberFormat="1" applyFont="1" applyBorder="1" applyAlignment="1">
      <alignment horizontal="center" vertical="center"/>
    </xf>
    <xf numFmtId="0" fontId="15" fillId="0" borderId="83" xfId="0" applyNumberFormat="1" applyFont="1" applyFill="1" applyBorder="1" applyAlignment="1">
      <alignment horizontal="center" vertical="center"/>
    </xf>
    <xf numFmtId="0" fontId="15" fillId="0" borderId="84" xfId="0" applyNumberFormat="1" applyFont="1" applyFill="1" applyBorder="1" applyAlignment="1">
      <alignment horizontal="center" vertical="center"/>
    </xf>
    <xf numFmtId="0" fontId="15" fillId="0" borderId="85" xfId="0" applyFont="1" applyBorder="1" applyAlignment="1">
      <alignment horizontal="center" vertical="center"/>
    </xf>
    <xf numFmtId="0" fontId="15" fillId="0" borderId="52" xfId="0" applyNumberFormat="1" applyFont="1" applyFill="1" applyBorder="1" applyAlignment="1">
      <alignment horizontal="center" vertical="center"/>
    </xf>
    <xf numFmtId="0" fontId="50" fillId="33" borderId="86" xfId="0" applyNumberFormat="1" applyFont="1" applyFill="1" applyBorder="1" applyAlignment="1">
      <alignment horizontal="center" vertical="center"/>
    </xf>
    <xf numFmtId="0" fontId="50" fillId="33" borderId="13" xfId="0" applyNumberFormat="1" applyFont="1" applyFill="1" applyBorder="1" applyAlignment="1">
      <alignment horizontal="center" vertical="center"/>
    </xf>
    <xf numFmtId="1" fontId="15" fillId="39" borderId="58" xfId="0" applyNumberFormat="1" applyFont="1" applyFill="1" applyBorder="1" applyAlignment="1">
      <alignment horizontal="center" vertical="center"/>
    </xf>
    <xf numFmtId="1" fontId="15" fillId="39" borderId="11" xfId="0" applyNumberFormat="1" applyFont="1" applyFill="1" applyBorder="1" applyAlignment="1">
      <alignment horizontal="center" vertical="center"/>
    </xf>
    <xf numFmtId="1" fontId="15" fillId="39" borderId="62" xfId="0" applyNumberFormat="1" applyFont="1" applyFill="1" applyBorder="1" applyAlignment="1">
      <alignment horizontal="center" vertical="center"/>
    </xf>
    <xf numFmtId="0" fontId="24" fillId="0" borderId="82" xfId="0" applyNumberFormat="1" applyFont="1" applyFill="1" applyBorder="1" applyAlignment="1">
      <alignment horizontal="center" vertical="center"/>
    </xf>
    <xf numFmtId="0" fontId="24" fillId="0" borderId="14" xfId="0" applyNumberFormat="1" applyFont="1" applyFill="1" applyBorder="1" applyAlignment="1">
      <alignment horizontal="center" vertical="center"/>
    </xf>
    <xf numFmtId="218" fontId="1" fillId="0" borderId="87" xfId="0" applyNumberFormat="1" applyFont="1" applyFill="1" applyBorder="1" applyAlignment="1">
      <alignment horizontal="center" vertical="center"/>
    </xf>
    <xf numFmtId="218" fontId="1" fillId="0" borderId="62" xfId="0" applyNumberFormat="1" applyFont="1" applyFill="1" applyBorder="1" applyAlignment="1">
      <alignment horizontal="center" vertical="center"/>
    </xf>
    <xf numFmtId="218" fontId="15" fillId="39" borderId="83" xfId="0" applyNumberFormat="1" applyFont="1" applyFill="1" applyBorder="1" applyAlignment="1">
      <alignment horizontal="center" vertical="center"/>
    </xf>
    <xf numFmtId="218" fontId="15" fillId="39" borderId="76" xfId="0" applyNumberFormat="1" applyFont="1" applyFill="1" applyBorder="1" applyAlignment="1">
      <alignment horizontal="center" vertical="center"/>
    </xf>
    <xf numFmtId="218" fontId="15" fillId="39" borderId="77" xfId="0" applyNumberFormat="1" applyFont="1" applyFill="1" applyBorder="1" applyAlignment="1">
      <alignment horizontal="center" vertical="center"/>
    </xf>
    <xf numFmtId="218" fontId="15" fillId="39" borderId="84" xfId="0" applyNumberFormat="1" applyFont="1" applyFill="1" applyBorder="1" applyAlignment="1">
      <alignment horizontal="center" vertical="center"/>
    </xf>
    <xf numFmtId="218" fontId="15" fillId="39" borderId="22" xfId="0" applyNumberFormat="1" applyFont="1" applyFill="1" applyBorder="1" applyAlignment="1">
      <alignment horizontal="center" vertical="center"/>
    </xf>
    <xf numFmtId="218" fontId="15" fillId="39" borderId="78" xfId="0" applyNumberFormat="1" applyFont="1" applyFill="1" applyBorder="1" applyAlignment="1">
      <alignment horizontal="center" vertical="center"/>
    </xf>
    <xf numFmtId="0" fontId="16" fillId="0" borderId="31" xfId="0" applyNumberFormat="1" applyFont="1" applyFill="1" applyBorder="1" applyAlignment="1">
      <alignment horizontal="center" vertical="center" wrapText="1"/>
    </xf>
    <xf numFmtId="0" fontId="36" fillId="0" borderId="73" xfId="0" applyNumberFormat="1" applyFont="1" applyFill="1" applyBorder="1" applyAlignment="1">
      <alignment horizontal="center" vertical="center"/>
    </xf>
    <xf numFmtId="0" fontId="36" fillId="0" borderId="74" xfId="0" applyNumberFormat="1" applyFont="1" applyFill="1" applyBorder="1" applyAlignment="1">
      <alignment horizontal="center" vertical="center"/>
    </xf>
    <xf numFmtId="0" fontId="36" fillId="0" borderId="75" xfId="0" applyNumberFormat="1" applyFont="1" applyFill="1" applyBorder="1" applyAlignment="1">
      <alignment horizontal="center" vertical="center"/>
    </xf>
    <xf numFmtId="0" fontId="36" fillId="0" borderId="88" xfId="0" applyNumberFormat="1" applyFont="1" applyFill="1" applyBorder="1" applyAlignment="1">
      <alignment horizontal="center" vertical="center"/>
    </xf>
    <xf numFmtId="0" fontId="36" fillId="0" borderId="89" xfId="0" applyNumberFormat="1" applyFont="1" applyFill="1" applyBorder="1" applyAlignment="1">
      <alignment horizontal="center" vertical="center"/>
    </xf>
    <xf numFmtId="0" fontId="16" fillId="0" borderId="35" xfId="0" applyNumberFormat="1" applyFont="1" applyFill="1" applyBorder="1" applyAlignment="1" applyProtection="1">
      <alignment horizontal="center" vertical="center" wrapText="1"/>
      <protection/>
    </xf>
    <xf numFmtId="0" fontId="16" fillId="0" borderId="88" xfId="0" applyNumberFormat="1" applyFont="1" applyFill="1" applyBorder="1" applyAlignment="1">
      <alignment horizontal="center" vertical="center" wrapText="1"/>
    </xf>
    <xf numFmtId="0" fontId="16" fillId="0" borderId="34" xfId="0" applyNumberFormat="1" applyFont="1" applyFill="1" applyBorder="1" applyAlignment="1">
      <alignment horizontal="center" vertical="center" wrapText="1"/>
    </xf>
    <xf numFmtId="0" fontId="16" fillId="0" borderId="90" xfId="0" applyNumberFormat="1" applyFont="1" applyFill="1" applyBorder="1" applyAlignment="1" applyProtection="1">
      <alignment horizontal="center" vertical="center" wrapText="1"/>
      <protection/>
    </xf>
    <xf numFmtId="0" fontId="36" fillId="0" borderId="34" xfId="0" applyNumberFormat="1" applyFont="1" applyFill="1" applyBorder="1" applyAlignment="1">
      <alignment horizontal="center" vertical="center"/>
    </xf>
    <xf numFmtId="218" fontId="48" fillId="0" borderId="30" xfId="0" applyNumberFormat="1" applyFont="1" applyFill="1" applyBorder="1" applyAlignment="1">
      <alignment horizontal="center" vertical="center"/>
    </xf>
    <xf numFmtId="218" fontId="48" fillId="0" borderId="0" xfId="0" applyNumberFormat="1" applyFont="1" applyFill="1" applyBorder="1" applyAlignment="1">
      <alignment horizontal="center" vertical="center"/>
    </xf>
    <xf numFmtId="218" fontId="48" fillId="0" borderId="47" xfId="0" applyNumberFormat="1" applyFont="1" applyFill="1" applyBorder="1" applyAlignment="1">
      <alignment horizontal="center" vertical="center"/>
    </xf>
    <xf numFmtId="1" fontId="46" fillId="0" borderId="30" xfId="0" applyNumberFormat="1" applyFont="1" applyFill="1" applyBorder="1" applyAlignment="1">
      <alignment horizontal="center" vertical="center"/>
    </xf>
    <xf numFmtId="1" fontId="46" fillId="0" borderId="0" xfId="0" applyNumberFormat="1" applyFont="1" applyFill="1" applyBorder="1" applyAlignment="1">
      <alignment horizontal="center" vertical="center"/>
    </xf>
    <xf numFmtId="1" fontId="46" fillId="0" borderId="47" xfId="0" applyNumberFormat="1" applyFont="1" applyFill="1" applyBorder="1" applyAlignment="1">
      <alignment horizontal="center" vertical="center"/>
    </xf>
    <xf numFmtId="218" fontId="11" fillId="0" borderId="30" xfId="0" applyNumberFormat="1" applyFont="1" applyFill="1" applyBorder="1" applyAlignment="1">
      <alignment horizontal="center" vertical="center"/>
    </xf>
    <xf numFmtId="218" fontId="11" fillId="0" borderId="0" xfId="0" applyNumberFormat="1" applyFont="1" applyFill="1" applyBorder="1" applyAlignment="1">
      <alignment horizontal="center" vertical="center"/>
    </xf>
    <xf numFmtId="218" fontId="11" fillId="0" borderId="47" xfId="0" applyNumberFormat="1" applyFont="1" applyFill="1" applyBorder="1" applyAlignment="1">
      <alignment horizontal="center" vertical="center"/>
    </xf>
    <xf numFmtId="1" fontId="35" fillId="0" borderId="30" xfId="0" applyNumberFormat="1" applyFont="1" applyFill="1" applyBorder="1" applyAlignment="1">
      <alignment horizontal="center" vertical="center"/>
    </xf>
    <xf numFmtId="1" fontId="35" fillId="0" borderId="0" xfId="0" applyNumberFormat="1" applyFont="1" applyFill="1" applyBorder="1" applyAlignment="1">
      <alignment horizontal="center" vertical="center"/>
    </xf>
    <xf numFmtId="1" fontId="35" fillId="0" borderId="47" xfId="0" applyNumberFormat="1" applyFont="1" applyFill="1" applyBorder="1" applyAlignment="1">
      <alignment horizontal="center" vertical="center"/>
    </xf>
    <xf numFmtId="218" fontId="49" fillId="0" borderId="30" xfId="0" applyNumberFormat="1" applyFont="1" applyFill="1" applyBorder="1" applyAlignment="1">
      <alignment horizontal="center" vertical="center"/>
    </xf>
    <xf numFmtId="218" fontId="49" fillId="0" borderId="0" xfId="0" applyNumberFormat="1" applyFont="1" applyFill="1" applyBorder="1" applyAlignment="1">
      <alignment horizontal="center" vertical="center"/>
    </xf>
    <xf numFmtId="218" fontId="49" fillId="0" borderId="47" xfId="0" applyNumberFormat="1" applyFont="1" applyFill="1" applyBorder="1" applyAlignment="1">
      <alignment horizontal="center" vertical="center"/>
    </xf>
    <xf numFmtId="14" fontId="35" fillId="0" borderId="30" xfId="0" applyNumberFormat="1" applyFont="1" applyFill="1" applyBorder="1" applyAlignment="1">
      <alignment horizontal="center" vertical="center"/>
    </xf>
    <xf numFmtId="14" fontId="35" fillId="0" borderId="0" xfId="0" applyNumberFormat="1" applyFont="1" applyFill="1" applyBorder="1" applyAlignment="1">
      <alignment horizontal="center" vertical="center"/>
    </xf>
    <xf numFmtId="14" fontId="35" fillId="0" borderId="47" xfId="0" applyNumberFormat="1" applyFont="1" applyFill="1" applyBorder="1" applyAlignment="1">
      <alignment horizontal="center" vertical="center"/>
    </xf>
    <xf numFmtId="0" fontId="55" fillId="42" borderId="86" xfId="0" applyNumberFormat="1" applyFont="1" applyFill="1" applyBorder="1" applyAlignment="1">
      <alignment horizontal="left" vertical="center"/>
    </xf>
    <xf numFmtId="0" fontId="55" fillId="42" borderId="10" xfId="0" applyNumberFormat="1" applyFont="1" applyFill="1" applyBorder="1" applyAlignment="1">
      <alignment horizontal="left" vertical="center"/>
    </xf>
    <xf numFmtId="0" fontId="55" fillId="42" borderId="13" xfId="0" applyNumberFormat="1" applyFont="1" applyFill="1" applyBorder="1" applyAlignment="1">
      <alignment horizontal="left" vertical="center"/>
    </xf>
    <xf numFmtId="0" fontId="36" fillId="0" borderId="30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Border="1" applyAlignment="1">
      <alignment horizontal="center" vertical="center"/>
    </xf>
    <xf numFmtId="0" fontId="36" fillId="0" borderId="47" xfId="0" applyNumberFormat="1" applyFont="1" applyFill="1" applyBorder="1" applyAlignment="1">
      <alignment horizontal="center" vertical="center"/>
    </xf>
    <xf numFmtId="218" fontId="46" fillId="0" borderId="30" xfId="0" applyNumberFormat="1" applyFont="1" applyFill="1" applyBorder="1" applyAlignment="1">
      <alignment horizontal="center" vertical="center"/>
    </xf>
    <xf numFmtId="218" fontId="46" fillId="0" borderId="0" xfId="0" applyNumberFormat="1" applyFont="1" applyFill="1" applyBorder="1" applyAlignment="1">
      <alignment horizontal="center" vertical="center"/>
    </xf>
    <xf numFmtId="218" fontId="46" fillId="0" borderId="4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3" fillId="0" borderId="0" xfId="0" applyNumberFormat="1" applyFont="1" applyFill="1" applyAlignment="1" applyProtection="1">
      <alignment horizontal="center" vertical="top" wrapText="1"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10 Spieltag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/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28575</xdr:colOff>
      <xdr:row>0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0</xdr:colOff>
      <xdr:row>7</xdr:row>
      <xdr:rowOff>0</xdr:rowOff>
    </xdr:from>
    <xdr:to>
      <xdr:col>57</xdr:col>
      <xdr:colOff>0</xdr:colOff>
      <xdr:row>66</xdr:row>
      <xdr:rowOff>0</xdr:rowOff>
    </xdr:to>
    <xdr:sp>
      <xdr:nvSpPr>
        <xdr:cNvPr id="1" name="Line 64"/>
        <xdr:cNvSpPr>
          <a:spLocks/>
        </xdr:cNvSpPr>
      </xdr:nvSpPr>
      <xdr:spPr>
        <a:xfrm>
          <a:off x="3800475" y="466725"/>
          <a:ext cx="0" cy="393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37</xdr:col>
      <xdr:colOff>0</xdr:colOff>
      <xdr:row>7</xdr:row>
      <xdr:rowOff>0</xdr:rowOff>
    </xdr:from>
    <xdr:ext cx="1266825" cy="200025"/>
    <xdr:sp>
      <xdr:nvSpPr>
        <xdr:cNvPr id="2" name="TextBox 72"/>
        <xdr:cNvSpPr txBox="1">
          <a:spLocks noChangeArrowheads="1"/>
        </xdr:cNvSpPr>
      </xdr:nvSpPr>
      <xdr:spPr>
        <a:xfrm>
          <a:off x="246697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Spieler</a:t>
          </a:r>
        </a:p>
      </xdr:txBody>
    </xdr:sp>
    <xdr:clientData/>
  </xdr:oneCellAnchor>
  <xdr:oneCellAnchor>
    <xdr:from>
      <xdr:col>59</xdr:col>
      <xdr:colOff>0</xdr:colOff>
      <xdr:row>7</xdr:row>
      <xdr:rowOff>0</xdr:rowOff>
    </xdr:from>
    <xdr:ext cx="1266825" cy="200025"/>
    <xdr:sp>
      <xdr:nvSpPr>
        <xdr:cNvPr id="3" name="TextBox 73"/>
        <xdr:cNvSpPr txBox="1">
          <a:spLocks noChangeArrowheads="1"/>
        </xdr:cNvSpPr>
      </xdr:nvSpPr>
      <xdr:spPr>
        <a:xfrm>
          <a:off x="393382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Club/Verein</a:t>
          </a:r>
        </a:p>
      </xdr:txBody>
    </xdr:sp>
    <xdr:clientData/>
  </xdr:oneCellAnchor>
  <xdr:oneCellAnchor>
    <xdr:from>
      <xdr:col>22</xdr:col>
      <xdr:colOff>0</xdr:colOff>
      <xdr:row>12</xdr:row>
      <xdr:rowOff>0</xdr:rowOff>
    </xdr:from>
    <xdr:ext cx="666750" cy="200025"/>
    <xdr:sp>
      <xdr:nvSpPr>
        <xdr:cNvPr id="4" name="TextBox 74"/>
        <xdr:cNvSpPr txBox="1">
          <a:spLocks noChangeArrowheads="1"/>
        </xdr:cNvSpPr>
      </xdr:nvSpPr>
      <xdr:spPr>
        <a:xfrm>
          <a:off x="1466850" y="800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61</xdr:col>
      <xdr:colOff>0</xdr:colOff>
      <xdr:row>10</xdr:row>
      <xdr:rowOff>0</xdr:rowOff>
    </xdr:from>
    <xdr:ext cx="1066800" cy="200025"/>
    <xdr:sp textlink="'MANNSCHAFTEN+SPIELER'!A3">
      <xdr:nvSpPr>
        <xdr:cNvPr id="5" name="TextBox 75"/>
        <xdr:cNvSpPr txBox="1">
          <a:spLocks noChangeArrowheads="1"/>
        </xdr:cNvSpPr>
      </xdr:nvSpPr>
      <xdr:spPr>
        <a:xfrm>
          <a:off x="4067175" y="666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eab7a4c-50f3-40c3-bfeb-404c53354ceb}" type="TxLink">
            <a:rPr lang="en-US" cap="none" sz="1000" b="1" i="0" u="none" baseline="0">
              <a:solidFill>
                <a:srgbClr val="0000FF"/>
              </a:solidFill>
            </a:rPr>
            <a:t>Gastmannschaft 1</a:t>
          </a:fld>
        </a:p>
      </xdr:txBody>
    </xdr:sp>
    <xdr:clientData/>
  </xdr:oneCellAnchor>
  <xdr:oneCellAnchor>
    <xdr:from>
      <xdr:col>61</xdr:col>
      <xdr:colOff>0</xdr:colOff>
      <xdr:row>46</xdr:row>
      <xdr:rowOff>0</xdr:rowOff>
    </xdr:from>
    <xdr:ext cx="1066800" cy="200025"/>
    <xdr:sp textlink="'MANNSCHAFTEN+SPIELER'!A192">
      <xdr:nvSpPr>
        <xdr:cNvPr id="6" name="TextBox 76"/>
        <xdr:cNvSpPr txBox="1">
          <a:spLocks noChangeArrowheads="1"/>
        </xdr:cNvSpPr>
      </xdr:nvSpPr>
      <xdr:spPr>
        <a:xfrm>
          <a:off x="4067175" y="30670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f572cb5-81d6-4a95-9c47-1ce572598c8f}" type="TxLink">
            <a:rPr lang="en-US" cap="none" sz="1000" b="1" i="0" u="none" baseline="0">
              <a:solidFill>
                <a:srgbClr val="0000FF"/>
              </a:solidFill>
            </a:rPr>
            <a:t>Gastmannschaft 10</a:t>
          </a:fld>
        </a:p>
      </xdr:txBody>
    </xdr:sp>
    <xdr:clientData/>
  </xdr:oneCellAnchor>
  <xdr:oneCellAnchor>
    <xdr:from>
      <xdr:col>61</xdr:col>
      <xdr:colOff>0</xdr:colOff>
      <xdr:row>42</xdr:row>
      <xdr:rowOff>0</xdr:rowOff>
    </xdr:from>
    <xdr:ext cx="1066800" cy="200025"/>
    <xdr:sp textlink="'MANNSCHAFTEN+SPIELER'!A171">
      <xdr:nvSpPr>
        <xdr:cNvPr id="7" name="TextBox 77"/>
        <xdr:cNvSpPr txBox="1">
          <a:spLocks noChangeArrowheads="1"/>
        </xdr:cNvSpPr>
      </xdr:nvSpPr>
      <xdr:spPr>
        <a:xfrm>
          <a:off x="4067175" y="28003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f52c1e6-9c9d-4168-9f18-a8799f0a436a}" type="TxLink">
            <a:rPr lang="en-US" cap="none" sz="1000" b="1" i="0" u="none" baseline="0">
              <a:solidFill>
                <a:srgbClr val="0000FF"/>
              </a:solidFill>
            </a:rPr>
            <a:t>Gastmannschaft 9</a:t>
          </a:fld>
        </a:p>
      </xdr:txBody>
    </xdr:sp>
    <xdr:clientData/>
  </xdr:oneCellAnchor>
  <xdr:oneCellAnchor>
    <xdr:from>
      <xdr:col>61</xdr:col>
      <xdr:colOff>0</xdr:colOff>
      <xdr:row>38</xdr:row>
      <xdr:rowOff>0</xdr:rowOff>
    </xdr:from>
    <xdr:ext cx="1066800" cy="200025"/>
    <xdr:sp textlink="'MANNSCHAFTEN+SPIELER'!A150">
      <xdr:nvSpPr>
        <xdr:cNvPr id="8" name="TextBox 78"/>
        <xdr:cNvSpPr txBox="1">
          <a:spLocks noChangeArrowheads="1"/>
        </xdr:cNvSpPr>
      </xdr:nvSpPr>
      <xdr:spPr>
        <a:xfrm>
          <a:off x="4067175" y="25336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762d566-2071-4522-a540-98d88b9faf6e}" type="TxLink">
            <a:rPr lang="en-US" cap="none" sz="1000" b="1" i="0" u="none" baseline="0">
              <a:solidFill>
                <a:srgbClr val="0000FF"/>
              </a:solidFill>
            </a:rPr>
            <a:t>Gastmannschaft 8</a:t>
          </a:fld>
        </a:p>
      </xdr:txBody>
    </xdr:sp>
    <xdr:clientData/>
  </xdr:oneCellAnchor>
  <xdr:oneCellAnchor>
    <xdr:from>
      <xdr:col>61</xdr:col>
      <xdr:colOff>0</xdr:colOff>
      <xdr:row>34</xdr:row>
      <xdr:rowOff>0</xdr:rowOff>
    </xdr:from>
    <xdr:ext cx="1066800" cy="200025"/>
    <xdr:sp textlink="'MANNSCHAFTEN+SPIELER'!A129">
      <xdr:nvSpPr>
        <xdr:cNvPr id="9" name="TextBox 79"/>
        <xdr:cNvSpPr txBox="1">
          <a:spLocks noChangeArrowheads="1"/>
        </xdr:cNvSpPr>
      </xdr:nvSpPr>
      <xdr:spPr>
        <a:xfrm>
          <a:off x="4067175" y="22669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e22f3ab-a56d-4111-b277-773205d1f99b}" type="TxLink">
            <a:rPr lang="en-US" cap="none" sz="1000" b="1" i="0" u="none" baseline="0">
              <a:solidFill>
                <a:srgbClr val="0000FF"/>
              </a:solidFill>
            </a:rPr>
            <a:t>Gastmannschaft 7</a:t>
          </a:fld>
        </a:p>
      </xdr:txBody>
    </xdr:sp>
    <xdr:clientData/>
  </xdr:oneCellAnchor>
  <xdr:oneCellAnchor>
    <xdr:from>
      <xdr:col>61</xdr:col>
      <xdr:colOff>0</xdr:colOff>
      <xdr:row>30</xdr:row>
      <xdr:rowOff>0</xdr:rowOff>
    </xdr:from>
    <xdr:ext cx="1066800" cy="200025"/>
    <xdr:sp textlink="'MANNSCHAFTEN+SPIELER'!A108">
      <xdr:nvSpPr>
        <xdr:cNvPr id="10" name="TextBox 80"/>
        <xdr:cNvSpPr txBox="1">
          <a:spLocks noChangeArrowheads="1"/>
        </xdr:cNvSpPr>
      </xdr:nvSpPr>
      <xdr:spPr>
        <a:xfrm>
          <a:off x="4067175" y="20002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31ec9ff-21c2-4583-aea1-327444dced6a}" type="TxLink">
            <a:rPr lang="en-US" cap="none" sz="1000" b="1" i="0" u="none" baseline="0">
              <a:solidFill>
                <a:srgbClr val="0000FF"/>
              </a:solidFill>
            </a:rPr>
            <a:t>Gastmannschaft 6</a:t>
          </a:fld>
        </a:p>
      </xdr:txBody>
    </xdr:sp>
    <xdr:clientData/>
  </xdr:oneCellAnchor>
  <xdr:oneCellAnchor>
    <xdr:from>
      <xdr:col>61</xdr:col>
      <xdr:colOff>0</xdr:colOff>
      <xdr:row>26</xdr:row>
      <xdr:rowOff>0</xdr:rowOff>
    </xdr:from>
    <xdr:ext cx="1066800" cy="200025"/>
    <xdr:sp textlink="'MANNSCHAFTEN+SPIELER'!A87">
      <xdr:nvSpPr>
        <xdr:cNvPr id="11" name="TextBox 81"/>
        <xdr:cNvSpPr txBox="1">
          <a:spLocks noChangeArrowheads="1"/>
        </xdr:cNvSpPr>
      </xdr:nvSpPr>
      <xdr:spPr>
        <a:xfrm>
          <a:off x="4067175" y="17335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06e04da-a9f5-4f46-bb71-2869e9413754}" type="TxLink">
            <a:rPr lang="en-US" cap="none" sz="1000" b="1" i="0" u="none" baseline="0">
              <a:solidFill>
                <a:srgbClr val="0000FF"/>
              </a:solidFill>
            </a:rPr>
            <a:t>Gastmannschaft 5</a:t>
          </a:fld>
        </a:p>
      </xdr:txBody>
    </xdr:sp>
    <xdr:clientData/>
  </xdr:oneCellAnchor>
  <xdr:oneCellAnchor>
    <xdr:from>
      <xdr:col>61</xdr:col>
      <xdr:colOff>0</xdr:colOff>
      <xdr:row>22</xdr:row>
      <xdr:rowOff>0</xdr:rowOff>
    </xdr:from>
    <xdr:ext cx="1000125" cy="200025"/>
    <xdr:sp textlink="'MANNSCHAFTEN+SPIELER'!A66">
      <xdr:nvSpPr>
        <xdr:cNvPr id="12" name="TextBox 82"/>
        <xdr:cNvSpPr txBox="1">
          <a:spLocks noChangeArrowheads="1"/>
        </xdr:cNvSpPr>
      </xdr:nvSpPr>
      <xdr:spPr>
        <a:xfrm>
          <a:off x="4067175" y="14668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88b0519-ae4c-40bc-8c80-0fdbf0e6c9ed}" type="TxLink">
            <a:rPr lang="en-US" cap="none" sz="1000" b="1" i="0" u="none" baseline="0">
              <a:solidFill>
                <a:srgbClr val="0000FF"/>
              </a:solidFill>
            </a:rPr>
            <a:t>Gastmannschaft 4</a:t>
          </a:fld>
        </a:p>
      </xdr:txBody>
    </xdr:sp>
    <xdr:clientData/>
  </xdr:oneCellAnchor>
  <xdr:oneCellAnchor>
    <xdr:from>
      <xdr:col>61</xdr:col>
      <xdr:colOff>0</xdr:colOff>
      <xdr:row>18</xdr:row>
      <xdr:rowOff>0</xdr:rowOff>
    </xdr:from>
    <xdr:ext cx="1066800" cy="200025"/>
    <xdr:sp textlink="'MANNSCHAFTEN+SPIELER'!A45">
      <xdr:nvSpPr>
        <xdr:cNvPr id="13" name="TextBox 83"/>
        <xdr:cNvSpPr txBox="1">
          <a:spLocks noChangeArrowheads="1"/>
        </xdr:cNvSpPr>
      </xdr:nvSpPr>
      <xdr:spPr>
        <a:xfrm>
          <a:off x="4067175" y="12001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100223b-cbbc-4e7b-a4f9-e0072f328858}" type="TxLink">
            <a:rPr lang="en-US" cap="none" sz="1000" b="1" i="0" u="none" baseline="0">
              <a:solidFill>
                <a:srgbClr val="0000FF"/>
              </a:solidFill>
            </a:rPr>
            <a:t>Gastmannschaft 3</a:t>
          </a:fld>
        </a:p>
      </xdr:txBody>
    </xdr:sp>
    <xdr:clientData/>
  </xdr:oneCellAnchor>
  <xdr:oneCellAnchor>
    <xdr:from>
      <xdr:col>61</xdr:col>
      <xdr:colOff>0</xdr:colOff>
      <xdr:row>14</xdr:row>
      <xdr:rowOff>0</xdr:rowOff>
    </xdr:from>
    <xdr:ext cx="1066800" cy="200025"/>
    <xdr:sp textlink="'MANNSCHAFTEN+SPIELER'!A24">
      <xdr:nvSpPr>
        <xdr:cNvPr id="14" name="TextBox 84"/>
        <xdr:cNvSpPr txBox="1">
          <a:spLocks noChangeArrowheads="1"/>
        </xdr:cNvSpPr>
      </xdr:nvSpPr>
      <xdr:spPr>
        <a:xfrm>
          <a:off x="4067175" y="9334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84c01c5-07f5-4349-ad56-b080e5271251}" type="TxLink">
            <a:rPr lang="en-US" cap="none" sz="1000" b="1" i="0" u="none" baseline="0">
              <a:solidFill>
                <a:srgbClr val="0000FF"/>
              </a:solidFill>
            </a:rPr>
            <a:t>Gastmannschaft 2</a:t>
          </a:fld>
        </a:p>
      </xdr:txBody>
    </xdr:sp>
    <xdr:clientData/>
  </xdr:oneCellAnchor>
  <xdr:oneCellAnchor>
    <xdr:from>
      <xdr:col>61</xdr:col>
      <xdr:colOff>0</xdr:colOff>
      <xdr:row>54</xdr:row>
      <xdr:rowOff>0</xdr:rowOff>
    </xdr:from>
    <xdr:ext cx="1000125" cy="200025"/>
    <xdr:sp textlink="'MANNSCHAFTEN+SPIELER'!O3">
      <xdr:nvSpPr>
        <xdr:cNvPr id="15" name="TextBox 85"/>
        <xdr:cNvSpPr txBox="1">
          <a:spLocks noChangeArrowheads="1"/>
        </xdr:cNvSpPr>
      </xdr:nvSpPr>
      <xdr:spPr>
        <a:xfrm>
          <a:off x="4067175" y="36004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7712e1a-f373-45e5-bb72-a782a87526c0}" type="TxLink">
            <a:rPr lang="en-US" cap="none" sz="1000" b="1" i="0" u="none" baseline="0">
              <a:solidFill>
                <a:srgbClr val="FF00FF"/>
              </a:solidFill>
            </a:rPr>
            <a:t>Heimmannschaft</a:t>
          </a:fld>
        </a:p>
      </xdr:txBody>
    </xdr:sp>
    <xdr:clientData/>
  </xdr:oneCellAnchor>
  <xdr:oneCellAnchor>
    <xdr:from>
      <xdr:col>61</xdr:col>
      <xdr:colOff>0</xdr:colOff>
      <xdr:row>50</xdr:row>
      <xdr:rowOff>0</xdr:rowOff>
    </xdr:from>
    <xdr:ext cx="1066800" cy="200025"/>
    <xdr:sp textlink="'MANNSCHAFTEN+SPIELER'!A213">
      <xdr:nvSpPr>
        <xdr:cNvPr id="16" name="TextBox 86"/>
        <xdr:cNvSpPr txBox="1">
          <a:spLocks noChangeArrowheads="1"/>
        </xdr:cNvSpPr>
      </xdr:nvSpPr>
      <xdr:spPr>
        <a:xfrm>
          <a:off x="4067175" y="3333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4120733-a882-4d6d-b744-3868df0cb1a2}" type="TxLink">
            <a:rPr lang="en-US" cap="none" sz="1000" b="1" i="0" u="none" baseline="0">
              <a:solidFill>
                <a:srgbClr val="0000FF"/>
              </a:solidFill>
            </a:rPr>
            <a:t>Gastmannschaft 11</a:t>
          </a:fld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666750" cy="200025"/>
    <xdr:sp>
      <xdr:nvSpPr>
        <xdr:cNvPr id="17" name="TextBox 91"/>
        <xdr:cNvSpPr txBox="1">
          <a:spLocks noChangeArrowheads="1"/>
        </xdr:cNvSpPr>
      </xdr:nvSpPr>
      <xdr:spPr>
        <a:xfrm>
          <a:off x="1466850" y="38671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22</xdr:col>
      <xdr:colOff>0</xdr:colOff>
      <xdr:row>49</xdr:row>
      <xdr:rowOff>0</xdr:rowOff>
    </xdr:from>
    <xdr:ext cx="666750" cy="200025"/>
    <xdr:sp>
      <xdr:nvSpPr>
        <xdr:cNvPr id="18" name="TextBox 92"/>
        <xdr:cNvSpPr txBox="1">
          <a:spLocks noChangeArrowheads="1"/>
        </xdr:cNvSpPr>
      </xdr:nvSpPr>
      <xdr:spPr>
        <a:xfrm>
          <a:off x="1466850" y="32670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22</xdr:col>
      <xdr:colOff>0</xdr:colOff>
      <xdr:row>40</xdr:row>
      <xdr:rowOff>0</xdr:rowOff>
    </xdr:from>
    <xdr:ext cx="666750" cy="200025"/>
    <xdr:sp>
      <xdr:nvSpPr>
        <xdr:cNvPr id="19" name="TextBox 93"/>
        <xdr:cNvSpPr txBox="1">
          <a:spLocks noChangeArrowheads="1"/>
        </xdr:cNvSpPr>
      </xdr:nvSpPr>
      <xdr:spPr>
        <a:xfrm>
          <a:off x="1466850" y="26670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22</xdr:col>
      <xdr:colOff>0</xdr:colOff>
      <xdr:row>30</xdr:row>
      <xdr:rowOff>0</xdr:rowOff>
    </xdr:from>
    <xdr:ext cx="666750" cy="200025"/>
    <xdr:sp>
      <xdr:nvSpPr>
        <xdr:cNvPr id="20" name="TextBox 94"/>
        <xdr:cNvSpPr txBox="1">
          <a:spLocks noChangeArrowheads="1"/>
        </xdr:cNvSpPr>
      </xdr:nvSpPr>
      <xdr:spPr>
        <a:xfrm>
          <a:off x="1466850" y="20002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666750" cy="200025"/>
    <xdr:sp>
      <xdr:nvSpPr>
        <xdr:cNvPr id="21" name="TextBox 95"/>
        <xdr:cNvSpPr txBox="1">
          <a:spLocks noChangeArrowheads="1"/>
        </xdr:cNvSpPr>
      </xdr:nvSpPr>
      <xdr:spPr>
        <a:xfrm>
          <a:off x="1466850" y="14001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22</xdr:col>
      <xdr:colOff>0</xdr:colOff>
      <xdr:row>15</xdr:row>
      <xdr:rowOff>0</xdr:rowOff>
    </xdr:from>
    <xdr:ext cx="933450" cy="200025"/>
    <xdr:sp>
      <xdr:nvSpPr>
        <xdr:cNvPr id="22" name="TextBox 106"/>
        <xdr:cNvSpPr txBox="1">
          <a:spLocks noChangeArrowheads="1"/>
        </xdr:cNvSpPr>
      </xdr:nvSpPr>
      <xdr:spPr>
        <a:xfrm>
          <a:off x="1466850" y="10001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24</xdr:row>
      <xdr:rowOff>0</xdr:rowOff>
    </xdr:from>
    <xdr:ext cx="933450" cy="200025"/>
    <xdr:sp>
      <xdr:nvSpPr>
        <xdr:cNvPr id="23" name="TextBox 108"/>
        <xdr:cNvSpPr txBox="1">
          <a:spLocks noChangeArrowheads="1"/>
        </xdr:cNvSpPr>
      </xdr:nvSpPr>
      <xdr:spPr>
        <a:xfrm>
          <a:off x="1466850" y="16002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33</xdr:row>
      <xdr:rowOff>0</xdr:rowOff>
    </xdr:from>
    <xdr:ext cx="933450" cy="200025"/>
    <xdr:sp>
      <xdr:nvSpPr>
        <xdr:cNvPr id="24" name="TextBox 109"/>
        <xdr:cNvSpPr txBox="1">
          <a:spLocks noChangeArrowheads="1"/>
        </xdr:cNvSpPr>
      </xdr:nvSpPr>
      <xdr:spPr>
        <a:xfrm>
          <a:off x="1466850" y="22002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43</xdr:row>
      <xdr:rowOff>0</xdr:rowOff>
    </xdr:from>
    <xdr:ext cx="933450" cy="200025"/>
    <xdr:sp>
      <xdr:nvSpPr>
        <xdr:cNvPr id="25" name="TextBox 110"/>
        <xdr:cNvSpPr txBox="1">
          <a:spLocks noChangeArrowheads="1"/>
        </xdr:cNvSpPr>
      </xdr:nvSpPr>
      <xdr:spPr>
        <a:xfrm>
          <a:off x="1466850" y="28670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33450" cy="200025"/>
    <xdr:sp>
      <xdr:nvSpPr>
        <xdr:cNvPr id="26" name="TextBox 111"/>
        <xdr:cNvSpPr txBox="1">
          <a:spLocks noChangeArrowheads="1"/>
        </xdr:cNvSpPr>
      </xdr:nvSpPr>
      <xdr:spPr>
        <a:xfrm>
          <a:off x="1466850" y="34671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61</xdr:row>
      <xdr:rowOff>0</xdr:rowOff>
    </xdr:from>
    <xdr:ext cx="933450" cy="200025"/>
    <xdr:sp>
      <xdr:nvSpPr>
        <xdr:cNvPr id="27" name="TextBox 112"/>
        <xdr:cNvSpPr txBox="1">
          <a:spLocks noChangeArrowheads="1"/>
        </xdr:cNvSpPr>
      </xdr:nvSpPr>
      <xdr:spPr>
        <a:xfrm>
          <a:off x="1466850" y="40671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46</xdr:col>
      <xdr:colOff>0</xdr:colOff>
      <xdr:row>7</xdr:row>
      <xdr:rowOff>0</xdr:rowOff>
    </xdr:from>
    <xdr:ext cx="733425" cy="200025"/>
    <xdr:sp>
      <xdr:nvSpPr>
        <xdr:cNvPr id="1" name="TextBox 73"/>
        <xdr:cNvSpPr txBox="1">
          <a:spLocks noChangeArrowheads="1"/>
        </xdr:cNvSpPr>
      </xdr:nvSpPr>
      <xdr:spPr>
        <a:xfrm>
          <a:off x="3067050" y="466725"/>
          <a:ext cx="733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46</xdr:col>
      <xdr:colOff>0</xdr:colOff>
      <xdr:row>47</xdr:row>
      <xdr:rowOff>0</xdr:rowOff>
    </xdr:from>
    <xdr:ext cx="666750" cy="200025"/>
    <xdr:sp>
      <xdr:nvSpPr>
        <xdr:cNvPr id="2" name="TextBox 78"/>
        <xdr:cNvSpPr txBox="1">
          <a:spLocks noChangeArrowheads="1"/>
        </xdr:cNvSpPr>
      </xdr:nvSpPr>
      <xdr:spPr>
        <a:xfrm>
          <a:off x="3067050" y="31337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46</xdr:col>
      <xdr:colOff>0</xdr:colOff>
      <xdr:row>39</xdr:row>
      <xdr:rowOff>0</xdr:rowOff>
    </xdr:from>
    <xdr:ext cx="666750" cy="200025"/>
    <xdr:sp>
      <xdr:nvSpPr>
        <xdr:cNvPr id="3" name="TextBox 79"/>
        <xdr:cNvSpPr txBox="1">
          <a:spLocks noChangeArrowheads="1"/>
        </xdr:cNvSpPr>
      </xdr:nvSpPr>
      <xdr:spPr>
        <a:xfrm>
          <a:off x="3067050" y="26003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46</xdr:col>
      <xdr:colOff>0</xdr:colOff>
      <xdr:row>31</xdr:row>
      <xdr:rowOff>0</xdr:rowOff>
    </xdr:from>
    <xdr:ext cx="666750" cy="200025"/>
    <xdr:sp>
      <xdr:nvSpPr>
        <xdr:cNvPr id="4" name="TextBox 80"/>
        <xdr:cNvSpPr txBox="1">
          <a:spLocks noChangeArrowheads="1"/>
        </xdr:cNvSpPr>
      </xdr:nvSpPr>
      <xdr:spPr>
        <a:xfrm>
          <a:off x="3067050" y="20669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46</xdr:col>
      <xdr:colOff>0</xdr:colOff>
      <xdr:row>23</xdr:row>
      <xdr:rowOff>0</xdr:rowOff>
    </xdr:from>
    <xdr:ext cx="666750" cy="200025"/>
    <xdr:sp>
      <xdr:nvSpPr>
        <xdr:cNvPr id="5" name="TextBox 81"/>
        <xdr:cNvSpPr txBox="1">
          <a:spLocks noChangeArrowheads="1"/>
        </xdr:cNvSpPr>
      </xdr:nvSpPr>
      <xdr:spPr>
        <a:xfrm>
          <a:off x="3067050" y="15335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46</xdr:col>
      <xdr:colOff>0</xdr:colOff>
      <xdr:row>15</xdr:row>
      <xdr:rowOff>0</xdr:rowOff>
    </xdr:from>
    <xdr:ext cx="666750" cy="200025"/>
    <xdr:sp>
      <xdr:nvSpPr>
        <xdr:cNvPr id="6" name="TextBox 82"/>
        <xdr:cNvSpPr txBox="1">
          <a:spLocks noChangeArrowheads="1"/>
        </xdr:cNvSpPr>
      </xdr:nvSpPr>
      <xdr:spPr>
        <a:xfrm>
          <a:off x="3067050" y="10001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36</xdr:col>
      <xdr:colOff>0</xdr:colOff>
      <xdr:row>2</xdr:row>
      <xdr:rowOff>0</xdr:rowOff>
    </xdr:from>
    <xdr:ext cx="3533775" cy="333375"/>
    <xdr:sp textlink="'MANNSCHAFTEN+SPIELER'!O3">
      <xdr:nvSpPr>
        <xdr:cNvPr id="7" name="TextBox 89"/>
        <xdr:cNvSpPr txBox="1">
          <a:spLocks noChangeArrowheads="1"/>
        </xdr:cNvSpPr>
      </xdr:nvSpPr>
      <xdr:spPr>
        <a:xfrm>
          <a:off x="2400300" y="133350"/>
          <a:ext cx="3533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fae6be61-ce7e-4042-9386-a08f076743c2}" type="TxLink">
            <a:rPr lang="en-US" cap="none" sz="1800" b="1" i="0" u="none" baseline="0">
              <a:solidFill>
                <a:srgbClr val="0000FF"/>
              </a:solidFill>
            </a:rPr>
            <a:t>Heimmannschaft</a:t>
          </a:fld>
        </a:p>
      </xdr:txBody>
    </xdr:sp>
    <xdr:clientData/>
  </xdr:oneCellAnchor>
  <xdr:oneCellAnchor>
    <xdr:from>
      <xdr:col>62</xdr:col>
      <xdr:colOff>0</xdr:colOff>
      <xdr:row>7</xdr:row>
      <xdr:rowOff>0</xdr:rowOff>
    </xdr:from>
    <xdr:ext cx="1066800" cy="200025"/>
    <xdr:sp>
      <xdr:nvSpPr>
        <xdr:cNvPr id="8" name="TextBox 120"/>
        <xdr:cNvSpPr txBox="1">
          <a:spLocks noChangeArrowheads="1"/>
        </xdr:cNvSpPr>
      </xdr:nvSpPr>
      <xdr:spPr>
        <a:xfrm>
          <a:off x="4133850" y="466725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15</xdr:row>
      <xdr:rowOff>0</xdr:rowOff>
    </xdr:from>
    <xdr:ext cx="1000125" cy="200025"/>
    <xdr:sp>
      <xdr:nvSpPr>
        <xdr:cNvPr id="9" name="TextBox 121"/>
        <xdr:cNvSpPr txBox="1">
          <a:spLocks noChangeArrowheads="1"/>
        </xdr:cNvSpPr>
      </xdr:nvSpPr>
      <xdr:spPr>
        <a:xfrm>
          <a:off x="4133850" y="1000125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23</xdr:row>
      <xdr:rowOff>0</xdr:rowOff>
    </xdr:from>
    <xdr:ext cx="1133475" cy="200025"/>
    <xdr:sp>
      <xdr:nvSpPr>
        <xdr:cNvPr id="10" name="TextBox 122"/>
        <xdr:cNvSpPr txBox="1">
          <a:spLocks noChangeArrowheads="1"/>
        </xdr:cNvSpPr>
      </xdr:nvSpPr>
      <xdr:spPr>
        <a:xfrm>
          <a:off x="4133850" y="15335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31</xdr:row>
      <xdr:rowOff>0</xdr:rowOff>
    </xdr:from>
    <xdr:ext cx="1133475" cy="200025"/>
    <xdr:sp>
      <xdr:nvSpPr>
        <xdr:cNvPr id="11" name="TextBox 125"/>
        <xdr:cNvSpPr txBox="1">
          <a:spLocks noChangeArrowheads="1"/>
        </xdr:cNvSpPr>
      </xdr:nvSpPr>
      <xdr:spPr>
        <a:xfrm>
          <a:off x="4200525" y="20669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39</xdr:row>
      <xdr:rowOff>0</xdr:rowOff>
    </xdr:from>
    <xdr:ext cx="1133475" cy="200025"/>
    <xdr:sp>
      <xdr:nvSpPr>
        <xdr:cNvPr id="12" name="TextBox 126"/>
        <xdr:cNvSpPr txBox="1">
          <a:spLocks noChangeArrowheads="1"/>
        </xdr:cNvSpPr>
      </xdr:nvSpPr>
      <xdr:spPr>
        <a:xfrm>
          <a:off x="4200525" y="26003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47</xdr:row>
      <xdr:rowOff>0</xdr:rowOff>
    </xdr:from>
    <xdr:ext cx="1133475" cy="200025"/>
    <xdr:sp>
      <xdr:nvSpPr>
        <xdr:cNvPr id="13" name="TextBox 129"/>
        <xdr:cNvSpPr txBox="1">
          <a:spLocks noChangeArrowheads="1"/>
        </xdr:cNvSpPr>
      </xdr:nvSpPr>
      <xdr:spPr>
        <a:xfrm>
          <a:off x="4200525" y="31337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6</xdr:row>
      <xdr:rowOff>0</xdr:rowOff>
    </xdr:from>
    <xdr:to>
      <xdr:col>52</xdr:col>
      <xdr:colOff>0</xdr:colOff>
      <xdr:row>49</xdr:row>
      <xdr:rowOff>0</xdr:rowOff>
    </xdr:to>
    <xdr:sp>
      <xdr:nvSpPr>
        <xdr:cNvPr id="1" name="Line 22"/>
        <xdr:cNvSpPr>
          <a:spLocks/>
        </xdr:cNvSpPr>
      </xdr:nvSpPr>
      <xdr:spPr>
        <a:xfrm flipV="1">
          <a:off x="3467100" y="400050"/>
          <a:ext cx="0" cy="28670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52</xdr:col>
      <xdr:colOff>0</xdr:colOff>
      <xdr:row>23</xdr:row>
      <xdr:rowOff>0</xdr:rowOff>
    </xdr:to>
    <xdr:sp>
      <xdr:nvSpPr>
        <xdr:cNvPr id="2" name="Line 39"/>
        <xdr:cNvSpPr>
          <a:spLocks/>
        </xdr:cNvSpPr>
      </xdr:nvSpPr>
      <xdr:spPr>
        <a:xfrm>
          <a:off x="1466850" y="1533525"/>
          <a:ext cx="200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" name="Line 50"/>
        <xdr:cNvSpPr>
          <a:spLocks/>
        </xdr:cNvSpPr>
      </xdr:nvSpPr>
      <xdr:spPr>
        <a:xfrm>
          <a:off x="0" y="0"/>
          <a:ext cx="26670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23</xdr:col>
      <xdr:colOff>0</xdr:colOff>
      <xdr:row>24</xdr:row>
      <xdr:rowOff>0</xdr:rowOff>
    </xdr:from>
    <xdr:ext cx="1866900" cy="200025"/>
    <xdr:sp>
      <xdr:nvSpPr>
        <xdr:cNvPr id="4" name="TextBox 57"/>
        <xdr:cNvSpPr txBox="1">
          <a:spLocks noChangeArrowheads="1"/>
        </xdr:cNvSpPr>
      </xdr:nvSpPr>
      <xdr:spPr>
        <a:xfrm>
          <a:off x="1533525" y="1600200"/>
          <a:ext cx="1866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Schiedsrichterleistung O.K.</a:t>
          </a:r>
        </a:p>
      </xdr:txBody>
    </xdr:sp>
    <xdr:clientData/>
  </xdr:oneCellAnchor>
  <xdr:oneCellAnchor>
    <xdr:from>
      <xdr:col>24</xdr:col>
      <xdr:colOff>0</xdr:colOff>
      <xdr:row>42</xdr:row>
      <xdr:rowOff>0</xdr:rowOff>
    </xdr:from>
    <xdr:ext cx="1066800" cy="266700"/>
    <xdr:sp>
      <xdr:nvSpPr>
        <xdr:cNvPr id="5" name="TextBox 61"/>
        <xdr:cNvSpPr txBox="1">
          <a:spLocks noChangeArrowheads="1"/>
        </xdr:cNvSpPr>
      </xdr:nvSpPr>
      <xdr:spPr>
        <a:xfrm>
          <a:off x="1600200" y="2800350"/>
          <a:ext cx="1066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Gastmannschaft</a:t>
          </a:r>
        </a:p>
      </xdr:txBody>
    </xdr:sp>
    <xdr:clientData/>
  </xdr:oneCellAnchor>
  <xdr:oneCellAnchor>
    <xdr:from>
      <xdr:col>23</xdr:col>
      <xdr:colOff>0</xdr:colOff>
      <xdr:row>34</xdr:row>
      <xdr:rowOff>0</xdr:rowOff>
    </xdr:from>
    <xdr:ext cx="1133475" cy="200025"/>
    <xdr:sp>
      <xdr:nvSpPr>
        <xdr:cNvPr id="6" name="TextBox 62"/>
        <xdr:cNvSpPr txBox="1">
          <a:spLocks noChangeArrowheads="1"/>
        </xdr:cNvSpPr>
      </xdr:nvSpPr>
      <xdr:spPr>
        <a:xfrm>
          <a:off x="1533525" y="2266950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Heimmannschaft</a:t>
          </a:r>
        </a:p>
      </xdr:txBody>
    </xdr:sp>
    <xdr:clientData/>
  </xdr:oneCellAnchor>
  <xdr:oneCellAnchor>
    <xdr:from>
      <xdr:col>69</xdr:col>
      <xdr:colOff>0</xdr:colOff>
      <xdr:row>39</xdr:row>
      <xdr:rowOff>0</xdr:rowOff>
    </xdr:from>
    <xdr:ext cx="600075" cy="200025"/>
    <xdr:sp>
      <xdr:nvSpPr>
        <xdr:cNvPr id="7" name="TextBox 64"/>
        <xdr:cNvSpPr txBox="1">
          <a:spLocks noChangeArrowheads="1"/>
        </xdr:cNvSpPr>
      </xdr:nvSpPr>
      <xdr:spPr>
        <a:xfrm>
          <a:off x="4600575" y="2600325"/>
          <a:ext cx="600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Spieltag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egeln\Ausdruck\Spielberichte\120W\dkb120_mit_Beam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Beamer"/>
      <sheetName val="Dialog"/>
      <sheetName val="Dialog2"/>
      <sheetName val="Dialog3"/>
      <sheetName val="übertrag"/>
      <sheetName val="VBA-Modul"/>
    </sheetNames>
    <sheetDataSet>
      <sheetData sheetId="2">
        <row r="3">
          <cell r="B3">
            <v>1</v>
          </cell>
          <cell r="D3">
            <v>1</v>
          </cell>
          <cell r="F3">
            <v>1</v>
          </cell>
          <cell r="P3">
            <v>1</v>
          </cell>
          <cell r="R3">
            <v>1</v>
          </cell>
          <cell r="T3">
            <v>1</v>
          </cell>
        </row>
        <row r="4">
          <cell r="B4">
            <v>2</v>
          </cell>
          <cell r="D4">
            <v>2</v>
          </cell>
          <cell r="F4">
            <v>2</v>
          </cell>
          <cell r="P4">
            <v>2</v>
          </cell>
          <cell r="R4">
            <v>2</v>
          </cell>
          <cell r="T4">
            <v>2</v>
          </cell>
        </row>
        <row r="5">
          <cell r="B5">
            <v>3</v>
          </cell>
          <cell r="D5">
            <v>3</v>
          </cell>
          <cell r="F5">
            <v>3</v>
          </cell>
          <cell r="P5">
            <v>3</v>
          </cell>
          <cell r="R5">
            <v>3</v>
          </cell>
          <cell r="T5">
            <v>3</v>
          </cell>
        </row>
        <row r="6">
          <cell r="B6">
            <v>4</v>
          </cell>
          <cell r="D6">
            <v>4</v>
          </cell>
          <cell r="F6">
            <v>4</v>
          </cell>
          <cell r="P6">
            <v>4</v>
          </cell>
          <cell r="R6">
            <v>4</v>
          </cell>
          <cell r="T6">
            <v>4</v>
          </cell>
        </row>
        <row r="7">
          <cell r="B7">
            <v>5</v>
          </cell>
          <cell r="D7">
            <v>5</v>
          </cell>
          <cell r="F7">
            <v>5</v>
          </cell>
          <cell r="P7">
            <v>5</v>
          </cell>
          <cell r="R7">
            <v>5</v>
          </cell>
          <cell r="T7">
            <v>5</v>
          </cell>
        </row>
        <row r="8">
          <cell r="B8">
            <v>6</v>
          </cell>
          <cell r="D8">
            <v>6</v>
          </cell>
          <cell r="F8">
            <v>6</v>
          </cell>
          <cell r="P8">
            <v>6</v>
          </cell>
          <cell r="R8">
            <v>6</v>
          </cell>
          <cell r="T8">
            <v>6</v>
          </cell>
        </row>
        <row r="9">
          <cell r="B9">
            <v>7</v>
          </cell>
          <cell r="D9">
            <v>7</v>
          </cell>
          <cell r="F9">
            <v>7</v>
          </cell>
          <cell r="P9">
            <v>7</v>
          </cell>
          <cell r="R9">
            <v>7</v>
          </cell>
          <cell r="T9">
            <v>7</v>
          </cell>
        </row>
        <row r="10">
          <cell r="B10">
            <v>8</v>
          </cell>
          <cell r="D10">
            <v>8</v>
          </cell>
          <cell r="F10">
            <v>8</v>
          </cell>
          <cell r="P10">
            <v>8</v>
          </cell>
          <cell r="R10">
            <v>8</v>
          </cell>
          <cell r="T10">
            <v>8</v>
          </cell>
        </row>
        <row r="11">
          <cell r="B11">
            <v>9</v>
          </cell>
          <cell r="D11">
            <v>9</v>
          </cell>
          <cell r="F11">
            <v>9</v>
          </cell>
          <cell r="P11">
            <v>9</v>
          </cell>
          <cell r="R11">
            <v>9</v>
          </cell>
          <cell r="T11">
            <v>9</v>
          </cell>
        </row>
        <row r="12">
          <cell r="B12">
            <v>10</v>
          </cell>
          <cell r="D12">
            <v>10</v>
          </cell>
          <cell r="F12">
            <v>10</v>
          </cell>
          <cell r="P12">
            <v>10</v>
          </cell>
          <cell r="R12">
            <v>10</v>
          </cell>
          <cell r="T12">
            <v>10</v>
          </cell>
        </row>
        <row r="13">
          <cell r="B13">
            <v>11</v>
          </cell>
          <cell r="D13">
            <v>11</v>
          </cell>
          <cell r="F13">
            <v>11</v>
          </cell>
          <cell r="P13">
            <v>11</v>
          </cell>
          <cell r="R13">
            <v>11</v>
          </cell>
          <cell r="T13">
            <v>11</v>
          </cell>
        </row>
        <row r="14">
          <cell r="B14">
            <v>12</v>
          </cell>
          <cell r="D14">
            <v>12</v>
          </cell>
          <cell r="F14">
            <v>12</v>
          </cell>
          <cell r="P14">
            <v>12</v>
          </cell>
          <cell r="R14">
            <v>12</v>
          </cell>
          <cell r="T14">
            <v>12</v>
          </cell>
        </row>
        <row r="15">
          <cell r="B15">
            <v>13</v>
          </cell>
          <cell r="D15">
            <v>13</v>
          </cell>
          <cell r="F15">
            <v>13</v>
          </cell>
          <cell r="P15">
            <v>13</v>
          </cell>
          <cell r="R15">
            <v>13</v>
          </cell>
          <cell r="T15">
            <v>13</v>
          </cell>
        </row>
        <row r="16">
          <cell r="B16">
            <v>14</v>
          </cell>
          <cell r="D16">
            <v>14</v>
          </cell>
          <cell r="F16">
            <v>14</v>
          </cell>
          <cell r="P16">
            <v>14</v>
          </cell>
          <cell r="R16">
            <v>14</v>
          </cell>
          <cell r="T16">
            <v>14</v>
          </cell>
        </row>
        <row r="17">
          <cell r="B17">
            <v>15</v>
          </cell>
          <cell r="D17">
            <v>15</v>
          </cell>
          <cell r="F17">
            <v>15</v>
          </cell>
          <cell r="P17">
            <v>15</v>
          </cell>
          <cell r="R17">
            <v>15</v>
          </cell>
          <cell r="T17">
            <v>15</v>
          </cell>
        </row>
        <row r="18">
          <cell r="B18">
            <v>16</v>
          </cell>
          <cell r="D18">
            <v>16</v>
          </cell>
          <cell r="F18">
            <v>16</v>
          </cell>
          <cell r="P18">
            <v>16</v>
          </cell>
          <cell r="R18">
            <v>16</v>
          </cell>
          <cell r="T18">
            <v>16</v>
          </cell>
        </row>
        <row r="19">
          <cell r="B19">
            <v>17</v>
          </cell>
          <cell r="D19">
            <v>17</v>
          </cell>
          <cell r="F19">
            <v>17</v>
          </cell>
          <cell r="P19">
            <v>17</v>
          </cell>
          <cell r="R19">
            <v>17</v>
          </cell>
          <cell r="T19">
            <v>17</v>
          </cell>
        </row>
        <row r="20">
          <cell r="B20">
            <v>18</v>
          </cell>
          <cell r="D20">
            <v>18</v>
          </cell>
          <cell r="F20">
            <v>18</v>
          </cell>
          <cell r="P20">
            <v>18</v>
          </cell>
          <cell r="R20">
            <v>18</v>
          </cell>
          <cell r="T20">
            <v>18</v>
          </cell>
        </row>
        <row r="21">
          <cell r="B21">
            <v>19</v>
          </cell>
          <cell r="D21">
            <v>19</v>
          </cell>
          <cell r="F21">
            <v>19</v>
          </cell>
          <cell r="P21">
            <v>19</v>
          </cell>
          <cell r="R21">
            <v>19</v>
          </cell>
          <cell r="T21">
            <v>19</v>
          </cell>
        </row>
        <row r="22">
          <cell r="B22">
            <v>20</v>
          </cell>
          <cell r="D22">
            <v>20</v>
          </cell>
          <cell r="F22">
            <v>20</v>
          </cell>
          <cell r="P22">
            <v>20</v>
          </cell>
          <cell r="R22">
            <v>20</v>
          </cell>
          <cell r="T22">
            <v>20</v>
          </cell>
        </row>
        <row r="23">
          <cell r="B23">
            <v>21</v>
          </cell>
          <cell r="D23">
            <v>21</v>
          </cell>
          <cell r="F23">
            <v>21</v>
          </cell>
          <cell r="P23">
            <v>21</v>
          </cell>
          <cell r="R23">
            <v>21</v>
          </cell>
          <cell r="T23">
            <v>21</v>
          </cell>
        </row>
        <row r="24">
          <cell r="B24">
            <v>1</v>
          </cell>
          <cell r="D24">
            <v>1</v>
          </cell>
          <cell r="F24">
            <v>1</v>
          </cell>
          <cell r="P24">
            <v>22</v>
          </cell>
          <cell r="R24">
            <v>22</v>
          </cell>
          <cell r="T24">
            <v>22</v>
          </cell>
        </row>
        <row r="25">
          <cell r="B25">
            <v>2</v>
          </cell>
          <cell r="D25">
            <v>2</v>
          </cell>
          <cell r="F25">
            <v>2</v>
          </cell>
          <cell r="P25">
            <v>23</v>
          </cell>
          <cell r="R25">
            <v>23</v>
          </cell>
          <cell r="T25">
            <v>23</v>
          </cell>
        </row>
        <row r="26">
          <cell r="B26">
            <v>3</v>
          </cell>
          <cell r="D26">
            <v>3</v>
          </cell>
          <cell r="F26">
            <v>3</v>
          </cell>
          <cell r="P26">
            <v>24</v>
          </cell>
          <cell r="R26">
            <v>24</v>
          </cell>
          <cell r="T26">
            <v>24</v>
          </cell>
        </row>
        <row r="27">
          <cell r="B27">
            <v>4</v>
          </cell>
          <cell r="D27">
            <v>4</v>
          </cell>
          <cell r="F27">
            <v>4</v>
          </cell>
          <cell r="P27">
            <v>25</v>
          </cell>
          <cell r="R27">
            <v>25</v>
          </cell>
          <cell r="T27">
            <v>25</v>
          </cell>
        </row>
        <row r="28">
          <cell r="B28">
            <v>5</v>
          </cell>
          <cell r="D28">
            <v>5</v>
          </cell>
          <cell r="F28">
            <v>5</v>
          </cell>
          <cell r="P28">
            <v>26</v>
          </cell>
          <cell r="R28">
            <v>26</v>
          </cell>
          <cell r="T28">
            <v>26</v>
          </cell>
        </row>
        <row r="29">
          <cell r="B29">
            <v>6</v>
          </cell>
          <cell r="D29">
            <v>6</v>
          </cell>
          <cell r="F29">
            <v>6</v>
          </cell>
          <cell r="P29">
            <v>27</v>
          </cell>
          <cell r="R29">
            <v>27</v>
          </cell>
          <cell r="T29">
            <v>27</v>
          </cell>
        </row>
        <row r="30">
          <cell r="B30">
            <v>7</v>
          </cell>
          <cell r="D30">
            <v>7</v>
          </cell>
          <cell r="F30">
            <v>7</v>
          </cell>
          <cell r="P30">
            <v>28</v>
          </cell>
          <cell r="R30">
            <v>28</v>
          </cell>
          <cell r="T30">
            <v>28</v>
          </cell>
        </row>
        <row r="31">
          <cell r="B31">
            <v>8</v>
          </cell>
          <cell r="D31">
            <v>8</v>
          </cell>
          <cell r="F31">
            <v>8</v>
          </cell>
          <cell r="P31">
            <v>29</v>
          </cell>
          <cell r="R31">
            <v>29</v>
          </cell>
          <cell r="T31">
            <v>29</v>
          </cell>
        </row>
        <row r="32">
          <cell r="B32">
            <v>9</v>
          </cell>
          <cell r="D32">
            <v>9</v>
          </cell>
          <cell r="F32">
            <v>9</v>
          </cell>
          <cell r="P32">
            <v>30</v>
          </cell>
          <cell r="R32">
            <v>30</v>
          </cell>
          <cell r="T32">
            <v>30</v>
          </cell>
        </row>
        <row r="33">
          <cell r="B33">
            <v>10</v>
          </cell>
          <cell r="D33">
            <v>10</v>
          </cell>
          <cell r="F33">
            <v>10</v>
          </cell>
          <cell r="P33">
            <v>31</v>
          </cell>
          <cell r="R33">
            <v>31</v>
          </cell>
          <cell r="T33">
            <v>31</v>
          </cell>
        </row>
        <row r="34">
          <cell r="B34">
            <v>11</v>
          </cell>
          <cell r="D34">
            <v>11</v>
          </cell>
          <cell r="F34">
            <v>11</v>
          </cell>
          <cell r="P34">
            <v>32</v>
          </cell>
          <cell r="R34">
            <v>32</v>
          </cell>
          <cell r="T34">
            <v>32</v>
          </cell>
        </row>
        <row r="35">
          <cell r="B35">
            <v>12</v>
          </cell>
          <cell r="D35">
            <v>12</v>
          </cell>
          <cell r="F35">
            <v>12</v>
          </cell>
          <cell r="P35">
            <v>33</v>
          </cell>
          <cell r="R35">
            <v>33</v>
          </cell>
          <cell r="T35">
            <v>33</v>
          </cell>
        </row>
        <row r="36">
          <cell r="B36">
            <v>13</v>
          </cell>
          <cell r="D36">
            <v>13</v>
          </cell>
          <cell r="F36">
            <v>13</v>
          </cell>
          <cell r="P36">
            <v>34</v>
          </cell>
          <cell r="R36">
            <v>34</v>
          </cell>
          <cell r="T36">
            <v>34</v>
          </cell>
        </row>
        <row r="37">
          <cell r="B37">
            <v>14</v>
          </cell>
          <cell r="D37">
            <v>14</v>
          </cell>
          <cell r="F37">
            <v>14</v>
          </cell>
          <cell r="P37">
            <v>35</v>
          </cell>
          <cell r="R37">
            <v>35</v>
          </cell>
          <cell r="T37">
            <v>35</v>
          </cell>
        </row>
        <row r="38">
          <cell r="B38">
            <v>15</v>
          </cell>
          <cell r="D38">
            <v>15</v>
          </cell>
          <cell r="F38">
            <v>15</v>
          </cell>
          <cell r="P38">
            <v>36</v>
          </cell>
          <cell r="R38">
            <v>36</v>
          </cell>
          <cell r="T38">
            <v>36</v>
          </cell>
        </row>
        <row r="39">
          <cell r="B39">
            <v>16</v>
          </cell>
          <cell r="D39">
            <v>16</v>
          </cell>
          <cell r="F39">
            <v>16</v>
          </cell>
          <cell r="P39">
            <v>37</v>
          </cell>
          <cell r="R39">
            <v>37</v>
          </cell>
          <cell r="T39">
            <v>37</v>
          </cell>
        </row>
        <row r="40">
          <cell r="B40">
            <v>17</v>
          </cell>
          <cell r="D40">
            <v>17</v>
          </cell>
          <cell r="F40">
            <v>17</v>
          </cell>
          <cell r="P40">
            <v>38</v>
          </cell>
          <cell r="R40">
            <v>38</v>
          </cell>
          <cell r="T40">
            <v>38</v>
          </cell>
        </row>
        <row r="41">
          <cell r="B41">
            <v>18</v>
          </cell>
          <cell r="D41">
            <v>18</v>
          </cell>
          <cell r="F41">
            <v>18</v>
          </cell>
          <cell r="P41">
            <v>39</v>
          </cell>
          <cell r="R41">
            <v>39</v>
          </cell>
          <cell r="T41">
            <v>39</v>
          </cell>
        </row>
        <row r="42">
          <cell r="B42">
            <v>19</v>
          </cell>
          <cell r="D42">
            <v>19</v>
          </cell>
          <cell r="F42">
            <v>19</v>
          </cell>
          <cell r="P42">
            <v>40</v>
          </cell>
          <cell r="R42">
            <v>40</v>
          </cell>
          <cell r="T42">
            <v>40</v>
          </cell>
        </row>
        <row r="43">
          <cell r="B43">
            <v>20</v>
          </cell>
          <cell r="D43">
            <v>20</v>
          </cell>
          <cell r="F43">
            <v>20</v>
          </cell>
          <cell r="P43">
            <v>41</v>
          </cell>
          <cell r="R43">
            <v>41</v>
          </cell>
          <cell r="T43">
            <v>41</v>
          </cell>
        </row>
        <row r="44">
          <cell r="B44">
            <v>21</v>
          </cell>
          <cell r="D44">
            <v>21</v>
          </cell>
          <cell r="F44">
            <v>21</v>
          </cell>
        </row>
        <row r="45">
          <cell r="B45">
            <v>1</v>
          </cell>
          <cell r="D45">
            <v>1</v>
          </cell>
          <cell r="F45">
            <v>1</v>
          </cell>
        </row>
        <row r="46">
          <cell r="B46">
            <v>2</v>
          </cell>
          <cell r="D46">
            <v>2</v>
          </cell>
          <cell r="F46">
            <v>2</v>
          </cell>
        </row>
        <row r="47">
          <cell r="B47">
            <v>3</v>
          </cell>
          <cell r="D47">
            <v>3</v>
          </cell>
          <cell r="F47">
            <v>3</v>
          </cell>
        </row>
        <row r="48">
          <cell r="B48">
            <v>4</v>
          </cell>
          <cell r="D48">
            <v>4</v>
          </cell>
          <cell r="F48">
            <v>4</v>
          </cell>
        </row>
        <row r="49">
          <cell r="B49">
            <v>5</v>
          </cell>
          <cell r="D49">
            <v>5</v>
          </cell>
          <cell r="F49">
            <v>5</v>
          </cell>
        </row>
        <row r="50">
          <cell r="B50">
            <v>6</v>
          </cell>
          <cell r="D50">
            <v>6</v>
          </cell>
          <cell r="F50">
            <v>6</v>
          </cell>
        </row>
        <row r="51">
          <cell r="B51">
            <v>7</v>
          </cell>
          <cell r="D51">
            <v>7</v>
          </cell>
          <cell r="F51">
            <v>7</v>
          </cell>
        </row>
        <row r="52">
          <cell r="B52">
            <v>8</v>
          </cell>
          <cell r="D52">
            <v>8</v>
          </cell>
          <cell r="F52">
            <v>8</v>
          </cell>
        </row>
        <row r="53">
          <cell r="B53">
            <v>9</v>
          </cell>
          <cell r="D53">
            <v>9</v>
          </cell>
          <cell r="F53">
            <v>9</v>
          </cell>
        </row>
        <row r="54">
          <cell r="B54">
            <v>10</v>
          </cell>
          <cell r="D54">
            <v>10</v>
          </cell>
          <cell r="F54">
            <v>10</v>
          </cell>
        </row>
        <row r="55">
          <cell r="B55">
            <v>11</v>
          </cell>
          <cell r="D55">
            <v>11</v>
          </cell>
          <cell r="F55">
            <v>11</v>
          </cell>
        </row>
        <row r="56">
          <cell r="B56">
            <v>12</v>
          </cell>
          <cell r="D56">
            <v>12</v>
          </cell>
          <cell r="F56">
            <v>12</v>
          </cell>
        </row>
        <row r="57">
          <cell r="B57">
            <v>13</v>
          </cell>
          <cell r="D57">
            <v>13</v>
          </cell>
          <cell r="F57">
            <v>13</v>
          </cell>
        </row>
        <row r="58">
          <cell r="B58">
            <v>14</v>
          </cell>
          <cell r="D58">
            <v>14</v>
          </cell>
          <cell r="F58">
            <v>14</v>
          </cell>
        </row>
        <row r="59">
          <cell r="B59">
            <v>15</v>
          </cell>
          <cell r="D59">
            <v>15</v>
          </cell>
          <cell r="F59">
            <v>15</v>
          </cell>
        </row>
        <row r="60">
          <cell r="B60">
            <v>16</v>
          </cell>
          <cell r="D60">
            <v>16</v>
          </cell>
          <cell r="F60">
            <v>16</v>
          </cell>
        </row>
        <row r="61">
          <cell r="B61">
            <v>17</v>
          </cell>
          <cell r="D61">
            <v>17</v>
          </cell>
          <cell r="F61">
            <v>17</v>
          </cell>
        </row>
        <row r="62">
          <cell r="B62">
            <v>18</v>
          </cell>
          <cell r="D62">
            <v>18</v>
          </cell>
          <cell r="F62">
            <v>18</v>
          </cell>
        </row>
        <row r="63">
          <cell r="B63">
            <v>19</v>
          </cell>
          <cell r="D63">
            <v>19</v>
          </cell>
          <cell r="F63">
            <v>19</v>
          </cell>
        </row>
        <row r="64">
          <cell r="B64">
            <v>20</v>
          </cell>
          <cell r="D64">
            <v>20</v>
          </cell>
          <cell r="F64">
            <v>20</v>
          </cell>
        </row>
        <row r="65">
          <cell r="B65">
            <v>21</v>
          </cell>
          <cell r="D65">
            <v>21</v>
          </cell>
          <cell r="F65">
            <v>21</v>
          </cell>
        </row>
        <row r="66">
          <cell r="B66">
            <v>1</v>
          </cell>
          <cell r="D66">
            <v>1</v>
          </cell>
          <cell r="F66">
            <v>1</v>
          </cell>
        </row>
        <row r="67">
          <cell r="B67">
            <v>2</v>
          </cell>
          <cell r="D67">
            <v>2</v>
          </cell>
          <cell r="F67">
            <v>2</v>
          </cell>
        </row>
        <row r="68">
          <cell r="B68">
            <v>3</v>
          </cell>
          <cell r="D68">
            <v>3</v>
          </cell>
          <cell r="F68">
            <v>3</v>
          </cell>
        </row>
        <row r="69">
          <cell r="B69">
            <v>4</v>
          </cell>
          <cell r="D69">
            <v>4</v>
          </cell>
          <cell r="F69">
            <v>4</v>
          </cell>
        </row>
        <row r="70">
          <cell r="B70">
            <v>5</v>
          </cell>
          <cell r="D70">
            <v>5</v>
          </cell>
          <cell r="F70">
            <v>5</v>
          </cell>
        </row>
        <row r="71">
          <cell r="B71">
            <v>6</v>
          </cell>
          <cell r="D71">
            <v>6</v>
          </cell>
          <cell r="F71">
            <v>6</v>
          </cell>
        </row>
        <row r="72">
          <cell r="B72">
            <v>7</v>
          </cell>
          <cell r="D72">
            <v>7</v>
          </cell>
          <cell r="F72">
            <v>7</v>
          </cell>
        </row>
        <row r="73">
          <cell r="B73">
            <v>8</v>
          </cell>
          <cell r="D73">
            <v>8</v>
          </cell>
          <cell r="F73">
            <v>8</v>
          </cell>
        </row>
        <row r="74">
          <cell r="B74">
            <v>9</v>
          </cell>
          <cell r="D74">
            <v>9</v>
          </cell>
          <cell r="F74">
            <v>9</v>
          </cell>
        </row>
        <row r="75">
          <cell r="B75">
            <v>10</v>
          </cell>
          <cell r="D75">
            <v>10</v>
          </cell>
          <cell r="F75">
            <v>10</v>
          </cell>
        </row>
        <row r="76">
          <cell r="B76">
            <v>11</v>
          </cell>
          <cell r="D76">
            <v>11</v>
          </cell>
          <cell r="F76">
            <v>11</v>
          </cell>
        </row>
        <row r="77">
          <cell r="B77">
            <v>12</v>
          </cell>
          <cell r="D77">
            <v>12</v>
          </cell>
          <cell r="F77">
            <v>12</v>
          </cell>
        </row>
        <row r="78">
          <cell r="B78">
            <v>13</v>
          </cell>
          <cell r="D78">
            <v>13</v>
          </cell>
          <cell r="F78">
            <v>13</v>
          </cell>
        </row>
        <row r="79">
          <cell r="B79">
            <v>14</v>
          </cell>
          <cell r="D79">
            <v>14</v>
          </cell>
          <cell r="F79">
            <v>14</v>
          </cell>
        </row>
        <row r="80">
          <cell r="B80">
            <v>15</v>
          </cell>
          <cell r="D80">
            <v>15</v>
          </cell>
          <cell r="F80">
            <v>15</v>
          </cell>
        </row>
        <row r="81">
          <cell r="B81">
            <v>16</v>
          </cell>
          <cell r="D81">
            <v>16</v>
          </cell>
          <cell r="F81">
            <v>16</v>
          </cell>
        </row>
        <row r="82">
          <cell r="B82">
            <v>17</v>
          </cell>
          <cell r="D82">
            <v>17</v>
          </cell>
          <cell r="F82">
            <v>17</v>
          </cell>
        </row>
        <row r="83">
          <cell r="B83">
            <v>18</v>
          </cell>
          <cell r="D83">
            <v>18</v>
          </cell>
          <cell r="F83">
            <v>18</v>
          </cell>
        </row>
        <row r="84">
          <cell r="B84">
            <v>19</v>
          </cell>
          <cell r="D84">
            <v>19</v>
          </cell>
          <cell r="F84">
            <v>19</v>
          </cell>
        </row>
        <row r="85">
          <cell r="B85">
            <v>20</v>
          </cell>
          <cell r="D85">
            <v>20</v>
          </cell>
          <cell r="F85">
            <v>20</v>
          </cell>
        </row>
        <row r="86">
          <cell r="B86">
            <v>21</v>
          </cell>
          <cell r="D86">
            <v>21</v>
          </cell>
          <cell r="F86">
            <v>21</v>
          </cell>
        </row>
        <row r="87">
          <cell r="B87">
            <v>1</v>
          </cell>
          <cell r="D87">
            <v>1</v>
          </cell>
          <cell r="F87">
            <v>1</v>
          </cell>
        </row>
        <row r="88">
          <cell r="B88">
            <v>2</v>
          </cell>
          <cell r="D88">
            <v>2</v>
          </cell>
          <cell r="F88">
            <v>2</v>
          </cell>
        </row>
        <row r="89">
          <cell r="B89">
            <v>3</v>
          </cell>
          <cell r="D89">
            <v>3</v>
          </cell>
          <cell r="F89">
            <v>3</v>
          </cell>
        </row>
        <row r="90">
          <cell r="B90">
            <v>4</v>
          </cell>
          <cell r="D90">
            <v>4</v>
          </cell>
          <cell r="F90">
            <v>4</v>
          </cell>
        </row>
        <row r="91">
          <cell r="B91">
            <v>5</v>
          </cell>
          <cell r="D91">
            <v>5</v>
          </cell>
          <cell r="F91">
            <v>5</v>
          </cell>
        </row>
        <row r="92">
          <cell r="B92">
            <v>6</v>
          </cell>
          <cell r="D92">
            <v>6</v>
          </cell>
          <cell r="F92">
            <v>6</v>
          </cell>
        </row>
        <row r="93">
          <cell r="B93">
            <v>7</v>
          </cell>
          <cell r="D93">
            <v>7</v>
          </cell>
          <cell r="F93">
            <v>7</v>
          </cell>
        </row>
        <row r="94">
          <cell r="B94">
            <v>8</v>
          </cell>
          <cell r="D94">
            <v>8</v>
          </cell>
          <cell r="F94">
            <v>8</v>
          </cell>
        </row>
        <row r="95">
          <cell r="B95">
            <v>9</v>
          </cell>
          <cell r="D95">
            <v>9</v>
          </cell>
          <cell r="F95">
            <v>9</v>
          </cell>
        </row>
        <row r="96">
          <cell r="B96">
            <v>10</v>
          </cell>
          <cell r="D96">
            <v>10</v>
          </cell>
          <cell r="F96">
            <v>10</v>
          </cell>
        </row>
        <row r="97">
          <cell r="B97">
            <v>11</v>
          </cell>
          <cell r="D97">
            <v>11</v>
          </cell>
          <cell r="F97">
            <v>11</v>
          </cell>
        </row>
        <row r="98">
          <cell r="B98">
            <v>12</v>
          </cell>
          <cell r="D98">
            <v>12</v>
          </cell>
          <cell r="F98">
            <v>12</v>
          </cell>
        </row>
        <row r="99">
          <cell r="B99">
            <v>13</v>
          </cell>
          <cell r="D99">
            <v>13</v>
          </cell>
          <cell r="F99">
            <v>13</v>
          </cell>
        </row>
        <row r="100">
          <cell r="B100">
            <v>14</v>
          </cell>
          <cell r="D100">
            <v>14</v>
          </cell>
          <cell r="F100">
            <v>14</v>
          </cell>
        </row>
        <row r="101">
          <cell r="B101">
            <v>15</v>
          </cell>
          <cell r="D101">
            <v>15</v>
          </cell>
          <cell r="F101">
            <v>15</v>
          </cell>
        </row>
        <row r="102">
          <cell r="B102">
            <v>16</v>
          </cell>
          <cell r="D102">
            <v>16</v>
          </cell>
          <cell r="F102">
            <v>16</v>
          </cell>
        </row>
        <row r="103">
          <cell r="B103">
            <v>17</v>
          </cell>
          <cell r="D103">
            <v>17</v>
          </cell>
          <cell r="F103">
            <v>17</v>
          </cell>
        </row>
        <row r="104">
          <cell r="B104">
            <v>18</v>
          </cell>
          <cell r="D104">
            <v>18</v>
          </cell>
          <cell r="F104">
            <v>18</v>
          </cell>
        </row>
        <row r="105">
          <cell r="B105">
            <v>19</v>
          </cell>
          <cell r="D105">
            <v>19</v>
          </cell>
          <cell r="F105">
            <v>19</v>
          </cell>
        </row>
        <row r="106">
          <cell r="B106">
            <v>20</v>
          </cell>
          <cell r="D106">
            <v>20</v>
          </cell>
          <cell r="F106">
            <v>20</v>
          </cell>
        </row>
        <row r="107">
          <cell r="B107">
            <v>21</v>
          </cell>
          <cell r="D107">
            <v>21</v>
          </cell>
          <cell r="F107">
            <v>21</v>
          </cell>
        </row>
        <row r="108">
          <cell r="B108">
            <v>1</v>
          </cell>
          <cell r="D108">
            <v>1</v>
          </cell>
          <cell r="F108">
            <v>1</v>
          </cell>
        </row>
        <row r="109">
          <cell r="B109">
            <v>2</v>
          </cell>
          <cell r="D109">
            <v>2</v>
          </cell>
          <cell r="F109">
            <v>2</v>
          </cell>
        </row>
        <row r="110">
          <cell r="B110">
            <v>3</v>
          </cell>
          <cell r="D110">
            <v>3</v>
          </cell>
          <cell r="F110">
            <v>3</v>
          </cell>
        </row>
        <row r="111">
          <cell r="B111">
            <v>4</v>
          </cell>
          <cell r="D111">
            <v>4</v>
          </cell>
          <cell r="F111">
            <v>4</v>
          </cell>
        </row>
        <row r="112">
          <cell r="B112">
            <v>5</v>
          </cell>
          <cell r="D112">
            <v>5</v>
          </cell>
          <cell r="F112">
            <v>5</v>
          </cell>
        </row>
        <row r="113">
          <cell r="B113">
            <v>6</v>
          </cell>
          <cell r="D113">
            <v>6</v>
          </cell>
          <cell r="F113">
            <v>6</v>
          </cell>
        </row>
        <row r="114">
          <cell r="B114">
            <v>7</v>
          </cell>
          <cell r="D114">
            <v>7</v>
          </cell>
          <cell r="F114">
            <v>7</v>
          </cell>
        </row>
        <row r="115">
          <cell r="B115">
            <v>8</v>
          </cell>
          <cell r="D115">
            <v>8</v>
          </cell>
          <cell r="F115">
            <v>8</v>
          </cell>
        </row>
        <row r="116">
          <cell r="B116">
            <v>9</v>
          </cell>
          <cell r="D116">
            <v>9</v>
          </cell>
          <cell r="F116">
            <v>9</v>
          </cell>
        </row>
        <row r="117">
          <cell r="B117">
            <v>10</v>
          </cell>
          <cell r="D117">
            <v>10</v>
          </cell>
          <cell r="F117">
            <v>10</v>
          </cell>
        </row>
        <row r="118">
          <cell r="B118">
            <v>11</v>
          </cell>
          <cell r="D118">
            <v>11</v>
          </cell>
          <cell r="F118">
            <v>11</v>
          </cell>
        </row>
        <row r="119">
          <cell r="B119">
            <v>12</v>
          </cell>
          <cell r="D119">
            <v>12</v>
          </cell>
          <cell r="F119">
            <v>12</v>
          </cell>
        </row>
        <row r="120">
          <cell r="B120">
            <v>13</v>
          </cell>
          <cell r="D120">
            <v>13</v>
          </cell>
          <cell r="F120">
            <v>13</v>
          </cell>
        </row>
        <row r="121">
          <cell r="B121">
            <v>14</v>
          </cell>
          <cell r="D121">
            <v>14</v>
          </cell>
          <cell r="F121">
            <v>14</v>
          </cell>
        </row>
        <row r="122">
          <cell r="B122">
            <v>15</v>
          </cell>
          <cell r="D122">
            <v>15</v>
          </cell>
          <cell r="F122">
            <v>15</v>
          </cell>
        </row>
        <row r="123">
          <cell r="B123">
            <v>16</v>
          </cell>
          <cell r="D123">
            <v>16</v>
          </cell>
          <cell r="F123">
            <v>16</v>
          </cell>
        </row>
        <row r="124">
          <cell r="B124">
            <v>17</v>
          </cell>
          <cell r="D124">
            <v>17</v>
          </cell>
          <cell r="F124">
            <v>17</v>
          </cell>
        </row>
        <row r="125">
          <cell r="B125">
            <v>18</v>
          </cell>
          <cell r="D125">
            <v>18</v>
          </cell>
          <cell r="F125">
            <v>18</v>
          </cell>
        </row>
        <row r="126">
          <cell r="B126">
            <v>19</v>
          </cell>
          <cell r="D126">
            <v>19</v>
          </cell>
          <cell r="F126">
            <v>19</v>
          </cell>
        </row>
        <row r="127">
          <cell r="B127">
            <v>20</v>
          </cell>
          <cell r="D127">
            <v>20</v>
          </cell>
          <cell r="F127">
            <v>20</v>
          </cell>
        </row>
        <row r="128">
          <cell r="B128">
            <v>21</v>
          </cell>
          <cell r="D128">
            <v>21</v>
          </cell>
          <cell r="F128">
            <v>21</v>
          </cell>
        </row>
        <row r="129">
          <cell r="B129">
            <v>1</v>
          </cell>
          <cell r="D129">
            <v>1</v>
          </cell>
          <cell r="F129">
            <v>1</v>
          </cell>
        </row>
        <row r="130">
          <cell r="B130">
            <v>2</v>
          </cell>
          <cell r="D130">
            <v>2</v>
          </cell>
          <cell r="F130">
            <v>2</v>
          </cell>
        </row>
        <row r="131">
          <cell r="B131">
            <v>3</v>
          </cell>
          <cell r="D131">
            <v>3</v>
          </cell>
          <cell r="F131">
            <v>3</v>
          </cell>
        </row>
        <row r="132">
          <cell r="B132">
            <v>4</v>
          </cell>
          <cell r="D132">
            <v>4</v>
          </cell>
          <cell r="F132">
            <v>4</v>
          </cell>
        </row>
        <row r="133">
          <cell r="B133">
            <v>5</v>
          </cell>
          <cell r="D133">
            <v>5</v>
          </cell>
          <cell r="F133">
            <v>5</v>
          </cell>
        </row>
        <row r="134">
          <cell r="B134">
            <v>6</v>
          </cell>
          <cell r="D134">
            <v>6</v>
          </cell>
          <cell r="F134">
            <v>6</v>
          </cell>
        </row>
        <row r="135">
          <cell r="B135">
            <v>7</v>
          </cell>
          <cell r="D135">
            <v>7</v>
          </cell>
          <cell r="F135">
            <v>7</v>
          </cell>
        </row>
        <row r="136">
          <cell r="B136">
            <v>8</v>
          </cell>
          <cell r="D136">
            <v>8</v>
          </cell>
          <cell r="F136">
            <v>8</v>
          </cell>
        </row>
        <row r="137">
          <cell r="B137">
            <v>9</v>
          </cell>
          <cell r="D137">
            <v>9</v>
          </cell>
          <cell r="F137">
            <v>9</v>
          </cell>
        </row>
        <row r="138">
          <cell r="B138">
            <v>10</v>
          </cell>
          <cell r="D138">
            <v>10</v>
          </cell>
          <cell r="F138">
            <v>10</v>
          </cell>
        </row>
        <row r="139">
          <cell r="B139">
            <v>11</v>
          </cell>
          <cell r="D139">
            <v>11</v>
          </cell>
          <cell r="F139">
            <v>11</v>
          </cell>
        </row>
        <row r="140">
          <cell r="B140">
            <v>12</v>
          </cell>
          <cell r="D140">
            <v>12</v>
          </cell>
          <cell r="F140">
            <v>12</v>
          </cell>
        </row>
        <row r="141">
          <cell r="B141">
            <v>13</v>
          </cell>
          <cell r="D141">
            <v>13</v>
          </cell>
          <cell r="F141">
            <v>13</v>
          </cell>
        </row>
        <row r="142">
          <cell r="B142">
            <v>14</v>
          </cell>
          <cell r="D142">
            <v>14</v>
          </cell>
          <cell r="F142">
            <v>14</v>
          </cell>
        </row>
        <row r="143">
          <cell r="B143">
            <v>15</v>
          </cell>
          <cell r="D143">
            <v>15</v>
          </cell>
          <cell r="F143">
            <v>15</v>
          </cell>
        </row>
        <row r="144">
          <cell r="B144">
            <v>16</v>
          </cell>
          <cell r="D144">
            <v>16</v>
          </cell>
          <cell r="F144">
            <v>16</v>
          </cell>
        </row>
        <row r="145">
          <cell r="B145">
            <v>17</v>
          </cell>
          <cell r="D145">
            <v>17</v>
          </cell>
          <cell r="F145">
            <v>17</v>
          </cell>
        </row>
        <row r="146">
          <cell r="B146">
            <v>18</v>
          </cell>
          <cell r="D146">
            <v>18</v>
          </cell>
          <cell r="F146">
            <v>18</v>
          </cell>
        </row>
        <row r="147">
          <cell r="B147">
            <v>19</v>
          </cell>
          <cell r="D147">
            <v>19</v>
          </cell>
          <cell r="F147">
            <v>19</v>
          </cell>
        </row>
        <row r="148">
          <cell r="B148">
            <v>20</v>
          </cell>
          <cell r="D148">
            <v>20</v>
          </cell>
          <cell r="F148">
            <v>20</v>
          </cell>
        </row>
        <row r="149">
          <cell r="B149">
            <v>21</v>
          </cell>
          <cell r="D149">
            <v>21</v>
          </cell>
          <cell r="F149">
            <v>21</v>
          </cell>
        </row>
        <row r="150">
          <cell r="B150">
            <v>1</v>
          </cell>
          <cell r="D150">
            <v>1</v>
          </cell>
          <cell r="F150">
            <v>1</v>
          </cell>
        </row>
        <row r="151">
          <cell r="B151">
            <v>2</v>
          </cell>
          <cell r="D151">
            <v>2</v>
          </cell>
          <cell r="F151">
            <v>2</v>
          </cell>
        </row>
        <row r="152">
          <cell r="B152">
            <v>3</v>
          </cell>
          <cell r="D152">
            <v>3</v>
          </cell>
          <cell r="F152">
            <v>3</v>
          </cell>
        </row>
        <row r="153">
          <cell r="B153">
            <v>4</v>
          </cell>
          <cell r="D153">
            <v>4</v>
          </cell>
          <cell r="F153">
            <v>4</v>
          </cell>
        </row>
        <row r="154">
          <cell r="B154">
            <v>5</v>
          </cell>
          <cell r="D154">
            <v>5</v>
          </cell>
          <cell r="F154">
            <v>5</v>
          </cell>
        </row>
        <row r="155">
          <cell r="B155">
            <v>6</v>
          </cell>
          <cell r="D155">
            <v>6</v>
          </cell>
          <cell r="F155">
            <v>6</v>
          </cell>
        </row>
        <row r="156">
          <cell r="B156">
            <v>7</v>
          </cell>
          <cell r="D156">
            <v>7</v>
          </cell>
          <cell r="F156">
            <v>7</v>
          </cell>
        </row>
        <row r="157">
          <cell r="B157">
            <v>8</v>
          </cell>
          <cell r="D157">
            <v>8</v>
          </cell>
          <cell r="F157">
            <v>8</v>
          </cell>
        </row>
        <row r="158">
          <cell r="B158">
            <v>9</v>
          </cell>
          <cell r="D158">
            <v>9</v>
          </cell>
          <cell r="F158">
            <v>9</v>
          </cell>
        </row>
        <row r="159">
          <cell r="B159">
            <v>10</v>
          </cell>
          <cell r="D159">
            <v>10</v>
          </cell>
          <cell r="F159">
            <v>10</v>
          </cell>
        </row>
        <row r="160">
          <cell r="B160">
            <v>11</v>
          </cell>
          <cell r="D160">
            <v>11</v>
          </cell>
          <cell r="F160">
            <v>11</v>
          </cell>
        </row>
        <row r="161">
          <cell r="B161">
            <v>12</v>
          </cell>
          <cell r="D161">
            <v>12</v>
          </cell>
          <cell r="F161">
            <v>12</v>
          </cell>
        </row>
        <row r="162">
          <cell r="B162">
            <v>13</v>
          </cell>
          <cell r="D162">
            <v>13</v>
          </cell>
          <cell r="F162">
            <v>13</v>
          </cell>
        </row>
        <row r="163">
          <cell r="B163">
            <v>14</v>
          </cell>
          <cell r="D163">
            <v>14</v>
          </cell>
          <cell r="F163">
            <v>14</v>
          </cell>
        </row>
        <row r="164">
          <cell r="B164">
            <v>15</v>
          </cell>
          <cell r="D164">
            <v>15</v>
          </cell>
          <cell r="F164">
            <v>15</v>
          </cell>
        </row>
        <row r="165">
          <cell r="B165">
            <v>16</v>
          </cell>
          <cell r="D165">
            <v>16</v>
          </cell>
          <cell r="F165">
            <v>16</v>
          </cell>
        </row>
        <row r="166">
          <cell r="B166">
            <v>17</v>
          </cell>
          <cell r="D166">
            <v>17</v>
          </cell>
          <cell r="F166">
            <v>17</v>
          </cell>
        </row>
        <row r="167">
          <cell r="B167">
            <v>18</v>
          </cell>
          <cell r="D167">
            <v>18</v>
          </cell>
          <cell r="F167">
            <v>18</v>
          </cell>
        </row>
        <row r="168">
          <cell r="B168">
            <v>19</v>
          </cell>
          <cell r="D168">
            <v>19</v>
          </cell>
          <cell r="F168">
            <v>19</v>
          </cell>
        </row>
        <row r="169">
          <cell r="B169">
            <v>20</v>
          </cell>
          <cell r="D169">
            <v>20</v>
          </cell>
          <cell r="F169">
            <v>20</v>
          </cell>
        </row>
        <row r="170">
          <cell r="B170">
            <v>21</v>
          </cell>
          <cell r="D170">
            <v>21</v>
          </cell>
          <cell r="F170">
            <v>21</v>
          </cell>
        </row>
        <row r="171">
          <cell r="B171">
            <v>1</v>
          </cell>
          <cell r="D171">
            <v>1</v>
          </cell>
          <cell r="F171">
            <v>1</v>
          </cell>
        </row>
        <row r="172">
          <cell r="B172">
            <v>2</v>
          </cell>
          <cell r="D172">
            <v>2</v>
          </cell>
          <cell r="F172">
            <v>2</v>
          </cell>
        </row>
        <row r="173">
          <cell r="B173">
            <v>3</v>
          </cell>
          <cell r="D173">
            <v>3</v>
          </cell>
          <cell r="F173">
            <v>3</v>
          </cell>
        </row>
        <row r="174">
          <cell r="B174">
            <v>4</v>
          </cell>
          <cell r="D174">
            <v>4</v>
          </cell>
          <cell r="F174">
            <v>4</v>
          </cell>
        </row>
        <row r="175">
          <cell r="B175">
            <v>5</v>
          </cell>
          <cell r="D175">
            <v>5</v>
          </cell>
          <cell r="F175">
            <v>5</v>
          </cell>
        </row>
        <row r="176">
          <cell r="B176">
            <v>6</v>
          </cell>
          <cell r="D176">
            <v>6</v>
          </cell>
          <cell r="F176">
            <v>6</v>
          </cell>
        </row>
        <row r="177">
          <cell r="B177">
            <v>7</v>
          </cell>
          <cell r="D177">
            <v>7</v>
          </cell>
          <cell r="F177">
            <v>7</v>
          </cell>
        </row>
        <row r="178">
          <cell r="B178">
            <v>8</v>
          </cell>
          <cell r="D178">
            <v>8</v>
          </cell>
          <cell r="F178">
            <v>8</v>
          </cell>
        </row>
        <row r="179">
          <cell r="B179">
            <v>9</v>
          </cell>
          <cell r="D179">
            <v>9</v>
          </cell>
          <cell r="F179">
            <v>9</v>
          </cell>
        </row>
        <row r="180">
          <cell r="B180">
            <v>10</v>
          </cell>
          <cell r="D180">
            <v>10</v>
          </cell>
          <cell r="F180">
            <v>10</v>
          </cell>
        </row>
        <row r="181">
          <cell r="B181">
            <v>11</v>
          </cell>
          <cell r="D181">
            <v>11</v>
          </cell>
          <cell r="F181">
            <v>11</v>
          </cell>
        </row>
        <row r="182">
          <cell r="B182">
            <v>12</v>
          </cell>
          <cell r="D182">
            <v>12</v>
          </cell>
          <cell r="F182">
            <v>12</v>
          </cell>
        </row>
        <row r="183">
          <cell r="B183">
            <v>13</v>
          </cell>
          <cell r="D183">
            <v>13</v>
          </cell>
          <cell r="F183">
            <v>13</v>
          </cell>
        </row>
        <row r="184">
          <cell r="B184">
            <v>14</v>
          </cell>
          <cell r="D184">
            <v>14</v>
          </cell>
          <cell r="F184">
            <v>14</v>
          </cell>
        </row>
        <row r="185">
          <cell r="B185">
            <v>15</v>
          </cell>
          <cell r="D185">
            <v>15</v>
          </cell>
          <cell r="F185">
            <v>15</v>
          </cell>
        </row>
        <row r="186">
          <cell r="B186">
            <v>16</v>
          </cell>
          <cell r="D186">
            <v>16</v>
          </cell>
          <cell r="F186">
            <v>16</v>
          </cell>
        </row>
        <row r="187">
          <cell r="B187">
            <v>17</v>
          </cell>
          <cell r="D187">
            <v>17</v>
          </cell>
          <cell r="F187">
            <v>17</v>
          </cell>
        </row>
        <row r="188">
          <cell r="B188">
            <v>18</v>
          </cell>
          <cell r="D188">
            <v>18</v>
          </cell>
          <cell r="F188">
            <v>18</v>
          </cell>
        </row>
        <row r="189">
          <cell r="B189">
            <v>19</v>
          </cell>
          <cell r="D189">
            <v>19</v>
          </cell>
          <cell r="F189">
            <v>19</v>
          </cell>
        </row>
        <row r="190">
          <cell r="B190">
            <v>20</v>
          </cell>
          <cell r="D190">
            <v>20</v>
          </cell>
          <cell r="F190">
            <v>20</v>
          </cell>
        </row>
        <row r="191">
          <cell r="B191">
            <v>21</v>
          </cell>
          <cell r="D191">
            <v>21</v>
          </cell>
          <cell r="F191">
            <v>21</v>
          </cell>
        </row>
        <row r="192">
          <cell r="B192">
            <v>1</v>
          </cell>
          <cell r="D192">
            <v>1</v>
          </cell>
          <cell r="F192">
            <v>1</v>
          </cell>
        </row>
        <row r="193">
          <cell r="B193">
            <v>2</v>
          </cell>
          <cell r="D193">
            <v>2</v>
          </cell>
          <cell r="F193">
            <v>2</v>
          </cell>
        </row>
        <row r="194">
          <cell r="B194">
            <v>3</v>
          </cell>
          <cell r="D194">
            <v>3</v>
          </cell>
          <cell r="F194">
            <v>3</v>
          </cell>
        </row>
        <row r="195">
          <cell r="B195">
            <v>4</v>
          </cell>
          <cell r="D195">
            <v>4</v>
          </cell>
          <cell r="F195">
            <v>4</v>
          </cell>
        </row>
        <row r="196">
          <cell r="B196">
            <v>5</v>
          </cell>
          <cell r="D196">
            <v>5</v>
          </cell>
          <cell r="F196">
            <v>5</v>
          </cell>
        </row>
        <row r="197">
          <cell r="B197">
            <v>6</v>
          </cell>
          <cell r="D197">
            <v>6</v>
          </cell>
          <cell r="F197">
            <v>6</v>
          </cell>
        </row>
        <row r="198">
          <cell r="B198">
            <v>7</v>
          </cell>
          <cell r="D198">
            <v>7</v>
          </cell>
          <cell r="F198">
            <v>7</v>
          </cell>
        </row>
        <row r="199">
          <cell r="B199">
            <v>8</v>
          </cell>
          <cell r="D199">
            <v>8</v>
          </cell>
          <cell r="F199">
            <v>8</v>
          </cell>
        </row>
        <row r="200">
          <cell r="B200">
            <v>9</v>
          </cell>
          <cell r="D200">
            <v>9</v>
          </cell>
          <cell r="F200">
            <v>9</v>
          </cell>
        </row>
        <row r="201">
          <cell r="B201">
            <v>10</v>
          </cell>
          <cell r="D201">
            <v>10</v>
          </cell>
          <cell r="F201">
            <v>10</v>
          </cell>
        </row>
        <row r="202">
          <cell r="B202">
            <v>11</v>
          </cell>
          <cell r="D202">
            <v>11</v>
          </cell>
          <cell r="F202">
            <v>11</v>
          </cell>
        </row>
        <row r="203">
          <cell r="B203">
            <v>12</v>
          </cell>
          <cell r="D203">
            <v>12</v>
          </cell>
          <cell r="F203">
            <v>12</v>
          </cell>
        </row>
        <row r="204">
          <cell r="B204">
            <v>13</v>
          </cell>
          <cell r="D204">
            <v>13</v>
          </cell>
          <cell r="F204">
            <v>13</v>
          </cell>
        </row>
        <row r="205">
          <cell r="B205">
            <v>14</v>
          </cell>
          <cell r="D205">
            <v>14</v>
          </cell>
          <cell r="F205">
            <v>14</v>
          </cell>
        </row>
        <row r="206">
          <cell r="B206">
            <v>15</v>
          </cell>
          <cell r="D206">
            <v>15</v>
          </cell>
          <cell r="F206">
            <v>15</v>
          </cell>
        </row>
        <row r="207">
          <cell r="B207">
            <v>16</v>
          </cell>
          <cell r="D207">
            <v>16</v>
          </cell>
          <cell r="F207">
            <v>16</v>
          </cell>
        </row>
        <row r="208">
          <cell r="B208">
            <v>17</v>
          </cell>
          <cell r="D208">
            <v>17</v>
          </cell>
          <cell r="F208">
            <v>17</v>
          </cell>
        </row>
        <row r="209">
          <cell r="B209">
            <v>18</v>
          </cell>
          <cell r="D209">
            <v>18</v>
          </cell>
          <cell r="F209">
            <v>18</v>
          </cell>
        </row>
        <row r="210">
          <cell r="B210">
            <v>19</v>
          </cell>
          <cell r="D210">
            <v>19</v>
          </cell>
          <cell r="F210">
            <v>19</v>
          </cell>
        </row>
        <row r="211">
          <cell r="B211">
            <v>20</v>
          </cell>
          <cell r="D211">
            <v>20</v>
          </cell>
          <cell r="F211">
            <v>20</v>
          </cell>
        </row>
        <row r="212">
          <cell r="B212">
            <v>21</v>
          </cell>
          <cell r="D212">
            <v>21</v>
          </cell>
          <cell r="F212">
            <v>21</v>
          </cell>
        </row>
        <row r="213">
          <cell r="B213">
            <v>1</v>
          </cell>
          <cell r="D213">
            <v>1</v>
          </cell>
          <cell r="F213">
            <v>1</v>
          </cell>
        </row>
        <row r="214">
          <cell r="B214">
            <v>2</v>
          </cell>
          <cell r="D214">
            <v>2</v>
          </cell>
          <cell r="F214">
            <v>2</v>
          </cell>
        </row>
        <row r="215">
          <cell r="B215">
            <v>3</v>
          </cell>
          <cell r="D215">
            <v>3</v>
          </cell>
          <cell r="F215">
            <v>3</v>
          </cell>
        </row>
        <row r="216">
          <cell r="B216">
            <v>4</v>
          </cell>
          <cell r="D216">
            <v>4</v>
          </cell>
          <cell r="F216">
            <v>4</v>
          </cell>
        </row>
        <row r="217">
          <cell r="B217">
            <v>5</v>
          </cell>
          <cell r="D217">
            <v>5</v>
          </cell>
          <cell r="F217">
            <v>5</v>
          </cell>
        </row>
        <row r="218">
          <cell r="B218">
            <v>6</v>
          </cell>
          <cell r="D218">
            <v>6</v>
          </cell>
          <cell r="F218">
            <v>6</v>
          </cell>
        </row>
        <row r="219">
          <cell r="B219">
            <v>7</v>
          </cell>
          <cell r="D219">
            <v>7</v>
          </cell>
          <cell r="F219">
            <v>7</v>
          </cell>
        </row>
        <row r="220">
          <cell r="B220">
            <v>8</v>
          </cell>
          <cell r="D220">
            <v>8</v>
          </cell>
          <cell r="F220">
            <v>8</v>
          </cell>
        </row>
        <row r="221">
          <cell r="B221">
            <v>9</v>
          </cell>
          <cell r="D221">
            <v>9</v>
          </cell>
          <cell r="F221">
            <v>9</v>
          </cell>
        </row>
        <row r="222">
          <cell r="B222">
            <v>10</v>
          </cell>
          <cell r="D222">
            <v>10</v>
          </cell>
          <cell r="F222">
            <v>10</v>
          </cell>
        </row>
        <row r="223">
          <cell r="B223">
            <v>11</v>
          </cell>
          <cell r="D223">
            <v>11</v>
          </cell>
          <cell r="F223">
            <v>11</v>
          </cell>
        </row>
        <row r="224">
          <cell r="B224">
            <v>12</v>
          </cell>
          <cell r="D224">
            <v>12</v>
          </cell>
          <cell r="F224">
            <v>12</v>
          </cell>
        </row>
        <row r="225">
          <cell r="B225">
            <v>13</v>
          </cell>
          <cell r="D225">
            <v>13</v>
          </cell>
          <cell r="F225">
            <v>13</v>
          </cell>
        </row>
        <row r="226">
          <cell r="B226">
            <v>14</v>
          </cell>
          <cell r="D226">
            <v>14</v>
          </cell>
          <cell r="F226">
            <v>14</v>
          </cell>
        </row>
        <row r="227">
          <cell r="B227">
            <v>15</v>
          </cell>
          <cell r="D227">
            <v>15</v>
          </cell>
          <cell r="F227">
            <v>15</v>
          </cell>
        </row>
        <row r="228">
          <cell r="B228">
            <v>16</v>
          </cell>
          <cell r="D228">
            <v>16</v>
          </cell>
          <cell r="F228">
            <v>16</v>
          </cell>
        </row>
        <row r="229">
          <cell r="B229">
            <v>17</v>
          </cell>
          <cell r="D229">
            <v>17</v>
          </cell>
          <cell r="F229">
            <v>17</v>
          </cell>
        </row>
        <row r="230">
          <cell r="B230">
            <v>18</v>
          </cell>
          <cell r="D230">
            <v>18</v>
          </cell>
          <cell r="F230">
            <v>18</v>
          </cell>
        </row>
        <row r="231">
          <cell r="B231">
            <v>19</v>
          </cell>
          <cell r="D231">
            <v>19</v>
          </cell>
          <cell r="F231">
            <v>19</v>
          </cell>
        </row>
        <row r="232">
          <cell r="B232">
            <v>20</v>
          </cell>
          <cell r="D232">
            <v>20</v>
          </cell>
          <cell r="F232">
            <v>20</v>
          </cell>
        </row>
        <row r="233">
          <cell r="B233">
            <v>21</v>
          </cell>
          <cell r="D233">
            <v>21</v>
          </cell>
          <cell r="F233">
            <v>21</v>
          </cell>
        </row>
      </sheetData>
      <sheetData sheetId="7">
        <row r="2">
          <cell r="U2">
            <v>1</v>
          </cell>
          <cell r="V2" t="str">
            <v>Gastmannschaft</v>
          </cell>
        </row>
        <row r="3">
          <cell r="U3">
            <v>2</v>
          </cell>
          <cell r="V3" t="str">
            <v>Gastmannschaft 2</v>
          </cell>
        </row>
        <row r="4">
          <cell r="U4">
            <v>3</v>
          </cell>
          <cell r="V4" t="str">
            <v>Gastmannschaft 3</v>
          </cell>
        </row>
        <row r="5">
          <cell r="U5">
            <v>4</v>
          </cell>
          <cell r="V5" t="str">
            <v>Gastmannschaft 4</v>
          </cell>
        </row>
        <row r="6">
          <cell r="U6">
            <v>5</v>
          </cell>
          <cell r="V6" t="str">
            <v>Gastmannschaft 5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Heimmannschaft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Z67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7.7109375" style="93" customWidth="1"/>
    <col min="2" max="2" width="4.7109375" style="93" customWidth="1"/>
    <col min="3" max="3" width="3.140625" style="93" customWidth="1"/>
    <col min="4" max="4" width="8.00390625" style="93" customWidth="1"/>
    <col min="5" max="5" width="3.28125" style="93" customWidth="1"/>
    <col min="6" max="7" width="4.28125" style="93" customWidth="1"/>
    <col min="8" max="8" width="0.5625" style="93" customWidth="1"/>
    <col min="9" max="9" width="3.7109375" style="93" customWidth="1"/>
    <col min="10" max="10" width="4.140625" style="93" customWidth="1"/>
    <col min="11" max="11" width="3.140625" style="93" customWidth="1"/>
    <col min="12" max="12" width="3.7109375" style="93" customWidth="1"/>
    <col min="13" max="13" width="0.9921875" style="93" customWidth="1"/>
    <col min="14" max="14" width="3.7109375" style="93" customWidth="1"/>
    <col min="15" max="15" width="7.7109375" style="93" customWidth="1"/>
    <col min="16" max="16" width="4.7109375" style="93" customWidth="1"/>
    <col min="17" max="17" width="3.140625" style="93" customWidth="1"/>
    <col min="18" max="18" width="8.00390625" style="93" customWidth="1"/>
    <col min="19" max="19" width="3.28125" style="93" customWidth="1"/>
    <col min="20" max="21" width="4.28125" style="93" customWidth="1"/>
    <col min="22" max="22" width="2.8515625" style="93" customWidth="1"/>
    <col min="23" max="23" width="1.57421875" style="93" customWidth="1"/>
    <col min="24" max="24" width="4.140625" style="93" customWidth="1"/>
    <col min="25" max="25" width="3.140625" style="93" customWidth="1"/>
    <col min="26" max="26" width="3.28125" style="93" customWidth="1"/>
    <col min="27" max="16384" width="11.421875" style="93" customWidth="1"/>
  </cols>
  <sheetData>
    <row r="1" spans="5:18" ht="51.75" customHeight="1">
      <c r="E1" s="450" t="s">
        <v>110</v>
      </c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94" t="s">
        <v>54</v>
      </c>
    </row>
    <row r="2" spans="5:26" ht="12.75">
      <c r="E2" s="289"/>
      <c r="F2" s="290"/>
      <c r="G2" s="290"/>
      <c r="H2" s="290"/>
      <c r="I2" s="290"/>
      <c r="J2" s="291">
        <f>IF(übertrag!Q11=TRUE,"X","")</f>
      </c>
      <c r="N2" s="345" t="s">
        <v>22</v>
      </c>
      <c r="O2" s="345"/>
      <c r="P2" s="346"/>
      <c r="Q2" s="347"/>
      <c r="R2" s="347"/>
      <c r="S2" s="347"/>
      <c r="T2" s="347"/>
      <c r="U2" s="347"/>
      <c r="V2" s="347"/>
      <c r="W2" s="347"/>
      <c r="X2" s="347"/>
      <c r="Y2" s="347"/>
      <c r="Z2" s="178"/>
    </row>
    <row r="3" spans="1:26" ht="12.75" customHeight="1">
      <c r="A3" s="96"/>
      <c r="B3" s="97"/>
      <c r="C3" s="296">
        <f>IF(übertrag!Q2=TRUE,"X","")</f>
      </c>
      <c r="E3" s="100" t="s">
        <v>88</v>
      </c>
      <c r="F3" s="102"/>
      <c r="G3" s="101"/>
      <c r="H3" s="101"/>
      <c r="I3" s="101"/>
      <c r="J3" s="145">
        <f>IF(übertrag!Q6=TRUE,"X","")</f>
      </c>
      <c r="K3" s="98"/>
      <c r="L3" s="98"/>
      <c r="M3" s="99"/>
      <c r="N3" s="137" t="s">
        <v>23</v>
      </c>
      <c r="O3" s="137"/>
      <c r="P3" s="357"/>
      <c r="Q3" s="360"/>
      <c r="R3" s="360"/>
      <c r="S3" s="95"/>
      <c r="T3" s="95"/>
      <c r="U3" s="143" t="s">
        <v>2</v>
      </c>
      <c r="V3" s="353"/>
      <c r="W3" s="353"/>
      <c r="X3" s="353"/>
      <c r="Y3" s="353"/>
      <c r="Z3" s="179"/>
    </row>
    <row r="4" spans="1:26" ht="12.75" customHeight="1">
      <c r="A4" s="100" t="s">
        <v>55</v>
      </c>
      <c r="B4" s="101"/>
      <c r="C4" s="146" t="str">
        <f>IF(übertrag!Q3=TRUE,"X","")</f>
        <v>X</v>
      </c>
      <c r="E4" s="100" t="s">
        <v>89</v>
      </c>
      <c r="F4" s="102"/>
      <c r="G4" s="101"/>
      <c r="H4" s="101"/>
      <c r="I4" s="101"/>
      <c r="J4" s="145">
        <f>IF(übertrag!Q5=TRUE,"X","")</f>
      </c>
      <c r="K4" s="103"/>
      <c r="L4" s="99"/>
      <c r="M4" s="99"/>
      <c r="N4" s="355" t="s">
        <v>24</v>
      </c>
      <c r="O4" s="355"/>
      <c r="P4" s="357"/>
      <c r="Q4" s="358"/>
      <c r="R4" s="358"/>
      <c r="S4" s="358"/>
      <c r="T4" s="358"/>
      <c r="U4" s="358"/>
      <c r="V4" s="358"/>
      <c r="W4" s="358"/>
      <c r="X4" s="358"/>
      <c r="Y4" s="358"/>
      <c r="Z4" s="178"/>
    </row>
    <row r="5" spans="1:26" ht="12.75" customHeight="1">
      <c r="A5" s="299"/>
      <c r="B5" s="99"/>
      <c r="C5" s="298">
        <f>IF(übertrag!Q4=TRUE,"X","")</f>
      </c>
      <c r="E5" s="292"/>
      <c r="F5" s="293"/>
      <c r="G5" s="109"/>
      <c r="H5" s="109"/>
      <c r="I5" s="109"/>
      <c r="J5" s="294">
        <f>IF(übertrag!Q7=TRUE,"X","")</f>
      </c>
      <c r="K5" s="103"/>
      <c r="L5" s="99"/>
      <c r="M5" s="99"/>
      <c r="N5" s="356" t="s">
        <v>25</v>
      </c>
      <c r="O5" s="355"/>
      <c r="P5" s="361"/>
      <c r="Q5" s="361"/>
      <c r="R5" s="361"/>
      <c r="S5" s="95"/>
      <c r="T5" s="95"/>
      <c r="U5" s="142" t="s">
        <v>3</v>
      </c>
      <c r="V5" s="359"/>
      <c r="W5" s="359"/>
      <c r="X5" s="359"/>
      <c r="Y5" s="359"/>
      <c r="Z5" s="180"/>
    </row>
    <row r="6" spans="1:26" ht="12.75" customHeight="1">
      <c r="A6" s="104"/>
      <c r="B6" s="105"/>
      <c r="C6" s="297"/>
      <c r="E6" s="106"/>
      <c r="F6" s="107"/>
      <c r="G6" s="105"/>
      <c r="H6" s="105"/>
      <c r="I6" s="105"/>
      <c r="J6" s="295">
        <f>IF(übertrag!Q8=TRUE,"X","")</f>
      </c>
      <c r="K6" s="103"/>
      <c r="L6" s="99"/>
      <c r="M6" s="99"/>
      <c r="N6" s="355" t="s">
        <v>80</v>
      </c>
      <c r="O6" s="355"/>
      <c r="P6" s="357" t="s">
        <v>109</v>
      </c>
      <c r="Q6" s="358"/>
      <c r="R6" s="358"/>
      <c r="S6" s="358"/>
      <c r="T6" s="358"/>
      <c r="U6" s="358"/>
      <c r="V6" s="358"/>
      <c r="W6" s="358"/>
      <c r="X6" s="358"/>
      <c r="Y6" s="358"/>
      <c r="Z6" s="178"/>
    </row>
    <row r="7" spans="1:25" ht="12.75">
      <c r="A7" s="99"/>
      <c r="B7" s="99"/>
      <c r="C7" s="99"/>
      <c r="L7" s="314" t="s">
        <v>98</v>
      </c>
      <c r="M7" s="314"/>
      <c r="N7" s="314"/>
      <c r="O7" s="108"/>
      <c r="P7" s="108"/>
      <c r="U7" s="109"/>
      <c r="V7" s="109"/>
      <c r="W7" s="109"/>
      <c r="X7" s="110" t="s">
        <v>56</v>
      </c>
      <c r="Y7" s="111">
        <f>IF(übertrag!AE25=23,"",übertrag!AE25)</f>
      </c>
    </row>
    <row r="8" spans="1:26" ht="12.75" customHeight="1">
      <c r="A8" s="112"/>
      <c r="B8" s="95"/>
      <c r="C8" s="113"/>
      <c r="D8" s="354" t="str">
        <f>'MANNSCHAFTEN+SPIELER'!O3</f>
        <v>Heimmannschaft</v>
      </c>
      <c r="E8" s="354"/>
      <c r="F8" s="354"/>
      <c r="G8" s="354"/>
      <c r="H8" s="354"/>
      <c r="I8" s="354"/>
      <c r="J8" s="354"/>
      <c r="K8" s="354"/>
      <c r="L8" s="300"/>
      <c r="M8" s="300"/>
      <c r="N8" s="300"/>
      <c r="O8" s="112"/>
      <c r="P8" s="114"/>
      <c r="Q8" s="113"/>
      <c r="R8" s="354" t="str">
        <f>IF(übertrag!H2,VLOOKUP(übertrag!H2,Gastmannschaft,2,),"")</f>
        <v>Gastmannschaft 1</v>
      </c>
      <c r="S8" s="354"/>
      <c r="T8" s="354"/>
      <c r="U8" s="354"/>
      <c r="V8" s="354"/>
      <c r="W8" s="354"/>
      <c r="X8" s="354"/>
      <c r="Y8" s="354"/>
      <c r="Z8" s="115"/>
    </row>
    <row r="9" ht="4.5" customHeight="1"/>
    <row r="10" spans="1:26" ht="9" customHeight="1">
      <c r="A10" s="116" t="s">
        <v>57</v>
      </c>
      <c r="B10" s="328" t="s">
        <v>107</v>
      </c>
      <c r="C10" s="329"/>
      <c r="D10" s="307"/>
      <c r="E10" s="187" t="s">
        <v>97</v>
      </c>
      <c r="F10" s="117" t="s">
        <v>59</v>
      </c>
      <c r="G10" s="117" t="s">
        <v>27</v>
      </c>
      <c r="H10" s="306" t="s">
        <v>72</v>
      </c>
      <c r="I10" s="307"/>
      <c r="J10" s="176" t="s">
        <v>94</v>
      </c>
      <c r="K10" s="177" t="s">
        <v>95</v>
      </c>
      <c r="L10" s="80"/>
      <c r="M10" s="80"/>
      <c r="N10" s="80"/>
      <c r="O10" s="116" t="s">
        <v>57</v>
      </c>
      <c r="P10" s="328" t="s">
        <v>107</v>
      </c>
      <c r="Q10" s="329"/>
      <c r="R10" s="307"/>
      <c r="S10" s="187" t="s">
        <v>97</v>
      </c>
      <c r="T10" s="117" t="s">
        <v>59</v>
      </c>
      <c r="U10" s="117" t="s">
        <v>27</v>
      </c>
      <c r="V10" s="306" t="s">
        <v>72</v>
      </c>
      <c r="W10" s="307"/>
      <c r="X10" s="176" t="s">
        <v>94</v>
      </c>
      <c r="Y10" s="177" t="s">
        <v>95</v>
      </c>
      <c r="Z10" s="79"/>
    </row>
    <row r="11" spans="1:25" ht="12.75" customHeight="1">
      <c r="A11" s="135">
        <f>übertrag!O16</f>
        <v>0</v>
      </c>
      <c r="B11" s="330">
        <f>übertrag!Z2</f>
        <v>0</v>
      </c>
      <c r="C11" s="331"/>
      <c r="D11" s="332"/>
      <c r="E11" s="138">
        <f>IF(Einzelergebnisse!A5=0,"",Einzelergebnisse!E5)</f>
      </c>
      <c r="F11" s="138">
        <f>IF(Einzelergebnisse!D5=0,"",Einzelergebnisse!D5)</f>
      </c>
      <c r="G11" s="138">
        <f>IF(Einzelergebnisse!C5=0,"",Einzelergebnisse!C5)</f>
      </c>
      <c r="H11" s="304">
        <f>IF(Einzelergebnisse!F5=0,"",Einzelergebnisse!F5)</f>
      </c>
      <c r="I11" s="305"/>
      <c r="J11" s="175">
        <f>IF(Einzelergebnisse!$A$5=0,"",IF(H11="",0,IF(H11=V11,0.5,IF(H11&gt;V11,1,IF(AND(H11&gt;0,V11=""),1,0)))))</f>
      </c>
      <c r="K11" s="348">
        <f>IF(Einzelergebnisse!A5=0,"",IF(H11="",0,IF(J16&amp;H16=X16&amp;V16,0.5,IF(J16&amp;H16&gt;X16&amp;V16,1,IF(J16&gt;X16,1,0)))))</f>
      </c>
      <c r="L11" s="118"/>
      <c r="M11" s="118"/>
      <c r="N11" s="119"/>
      <c r="O11" s="135">
        <f>IF(übertrag!O2="",übertrag!P2,übertrag!O2)</f>
        <v>0</v>
      </c>
      <c r="P11" s="318">
        <f>IF(übertrag!K2="",übertrag!L2,übertrag!K2)</f>
        <v>0</v>
      </c>
      <c r="Q11" s="318"/>
      <c r="R11" s="319"/>
      <c r="S11" s="138">
        <f>IF(Einzelergebnisse!H5=0,"",Einzelergebnisse!L5)</f>
      </c>
      <c r="T11" s="138">
        <f>IF(Einzelergebnisse!K5=0,"",Einzelergebnisse!K5)</f>
      </c>
      <c r="U11" s="138">
        <f>IF(Einzelergebnisse!J5=0,"",Einzelergebnisse!J5)</f>
      </c>
      <c r="V11" s="304">
        <f>IF(Einzelergebnisse!M5=0,"",Einzelergebnisse!M5)</f>
      </c>
      <c r="W11" s="305"/>
      <c r="X11" s="175">
        <f>IF(Einzelergebnisse!$H$5=0,"",IF(V11="",0,IF(V11=H11,0.5,IF(V11&gt;H11,1,IF(AND(V11&gt;0,H11=""),1,0)))))</f>
      </c>
      <c r="Y11" s="348">
        <f>IF(Einzelergebnisse!H5=0,"",IF(V11="",0,IF(X16&amp;V16=J16&amp;H16,0.5,IF(X16&amp;V16&gt;J16&amp;H16,1,IF(X16&gt;J16,1,0)))))</f>
      </c>
    </row>
    <row r="12" spans="1:25" ht="12.75" customHeight="1">
      <c r="A12" s="133">
        <f>übertrag!M16</f>
        <v>0</v>
      </c>
      <c r="B12" s="333"/>
      <c r="C12" s="334"/>
      <c r="D12" s="335"/>
      <c r="E12" s="138">
        <f>IF(Einzelergebnisse!A5=0,"",Einzelergebnisse!E6)</f>
      </c>
      <c r="F12" s="138">
        <f>IF(Einzelergebnisse!D6=0,"",Einzelergebnisse!D6)</f>
      </c>
      <c r="G12" s="138">
        <f>IF(Einzelergebnisse!C6=0,"",Einzelergebnisse!C6)</f>
      </c>
      <c r="H12" s="304">
        <f>IF(Einzelergebnisse!F6=0,"",Einzelergebnisse!F6)</f>
      </c>
      <c r="I12" s="305"/>
      <c r="J12" s="175">
        <f>IF(Einzelergebnisse!$A$5=0,"",IF(H12="",0,IF(H12=V12,0.5,IF(H12&gt;V12,1,IF(AND(H12&gt;0,V12=""),1,0)))))</f>
      </c>
      <c r="K12" s="349"/>
      <c r="L12" s="118"/>
      <c r="M12" s="118"/>
      <c r="N12" s="119"/>
      <c r="O12" s="133">
        <f>IF(übertrag!M2="",übertrag!N2,übertrag!M2)</f>
        <v>0</v>
      </c>
      <c r="P12" s="320"/>
      <c r="Q12" s="320"/>
      <c r="R12" s="321"/>
      <c r="S12" s="138">
        <f>IF(Einzelergebnisse!H5=0,"",Einzelergebnisse!L6)</f>
      </c>
      <c r="T12" s="138">
        <f>IF(Einzelergebnisse!K6=0,"",Einzelergebnisse!K6)</f>
      </c>
      <c r="U12" s="138">
        <f>IF(Einzelergebnisse!J6=0,"",Einzelergebnisse!J6)</f>
      </c>
      <c r="V12" s="304">
        <f>IF(Einzelergebnisse!M6=0,"",Einzelergebnisse!M6)</f>
      </c>
      <c r="W12" s="305"/>
      <c r="X12" s="175">
        <f>IF(Einzelergebnisse!$H$5=0,"",IF(V12="",0,IF(V12=H12,0.5,IF(V12&gt;H12,1,IF(AND(V12&gt;0,H12=""),1,0)))))</f>
      </c>
      <c r="Y12" s="349"/>
    </row>
    <row r="13" spans="1:25" ht="9" customHeight="1">
      <c r="A13" s="120" t="s">
        <v>57</v>
      </c>
      <c r="B13" s="315" t="s">
        <v>85</v>
      </c>
      <c r="C13" s="316"/>
      <c r="D13" s="317"/>
      <c r="E13" s="138"/>
      <c r="F13" s="138"/>
      <c r="G13" s="138"/>
      <c r="H13" s="351"/>
      <c r="I13" s="352"/>
      <c r="J13" s="175"/>
      <c r="K13" s="349"/>
      <c r="L13" s="118"/>
      <c r="M13" s="118"/>
      <c r="N13" s="119"/>
      <c r="O13" s="120" t="s">
        <v>57</v>
      </c>
      <c r="P13" s="315" t="s">
        <v>85</v>
      </c>
      <c r="Q13" s="316"/>
      <c r="R13" s="317"/>
      <c r="S13" s="138"/>
      <c r="T13" s="138"/>
      <c r="U13" s="138"/>
      <c r="V13" s="310"/>
      <c r="W13" s="311"/>
      <c r="X13" s="175"/>
      <c r="Y13" s="349"/>
    </row>
    <row r="14" spans="1:25" ht="12.75" customHeight="1">
      <c r="A14" s="136">
        <f>übertrag!O23</f>
        <v>0</v>
      </c>
      <c r="B14" s="330">
        <f>übertrag!Z9</f>
        <v>0</v>
      </c>
      <c r="C14" s="331"/>
      <c r="D14" s="332"/>
      <c r="E14" s="138">
        <f>IF(Einzelergebnisse!A5=0,"",Einzelergebnisse!E7)</f>
      </c>
      <c r="F14" s="138">
        <f>IF(Einzelergebnisse!D7=0,"",Einzelergebnisse!D7)</f>
      </c>
      <c r="G14" s="138">
        <f>IF(Einzelergebnisse!C7=0,"",Einzelergebnisse!C7)</f>
      </c>
      <c r="H14" s="304">
        <f>IF(Einzelergebnisse!F7=0,"",Einzelergebnisse!F7)</f>
      </c>
      <c r="I14" s="305"/>
      <c r="J14" s="175">
        <f>IF(Einzelergebnisse!$A$5=0,"",IF(H14="",0,IF(H14=V14,0.5,IF(H14&gt;V14,1,IF(AND(H14&gt;0,V14=""),1,0)))))</f>
      </c>
      <c r="K14" s="349"/>
      <c r="L14" s="118"/>
      <c r="M14" s="118"/>
      <c r="N14" s="119"/>
      <c r="O14" s="135">
        <f>IF(übertrag!O8="",übertrag!P8,übertrag!O8)</f>
        <v>0</v>
      </c>
      <c r="P14" s="318">
        <f>IF(übertrag!K8="",übertrag!L8,übertrag!K8)</f>
        <v>0</v>
      </c>
      <c r="Q14" s="318"/>
      <c r="R14" s="319"/>
      <c r="S14" s="138">
        <f>IF(Einzelergebnisse!H5=0,"",Einzelergebnisse!L7)</f>
      </c>
      <c r="T14" s="138">
        <f>IF(Einzelergebnisse!K7=0,"",Einzelergebnisse!K7)</f>
      </c>
      <c r="U14" s="138">
        <f>IF(Einzelergebnisse!J7=0,"",Einzelergebnisse!J7)</f>
      </c>
      <c r="V14" s="304">
        <f>IF(Einzelergebnisse!M7=0,"",Einzelergebnisse!M7)</f>
      </c>
      <c r="W14" s="305"/>
      <c r="X14" s="175">
        <f>IF(Einzelergebnisse!$H$5=0,"",IF(V14="",0,IF(V14=H14,0.5,IF(V14&gt;H14,1,IF(AND(V14&gt;0,H14=""),1,0)))))</f>
      </c>
      <c r="Y14" s="349"/>
    </row>
    <row r="15" spans="1:25" ht="12.75" customHeight="1">
      <c r="A15" s="139">
        <f>übertrag!M23</f>
        <v>0</v>
      </c>
      <c r="B15" s="336"/>
      <c r="C15" s="337"/>
      <c r="D15" s="338"/>
      <c r="E15" s="138">
        <f>IF(Einzelergebnisse!A5=0,"",Einzelergebnisse!E8)</f>
      </c>
      <c r="F15" s="138">
        <f>IF(Einzelergebnisse!D8=0,"",Einzelergebnisse!D8)</f>
      </c>
      <c r="G15" s="138">
        <f>IF(Einzelergebnisse!C8=0,"",Einzelergebnisse!C8)</f>
      </c>
      <c r="H15" s="324">
        <f>IF(Einzelergebnisse!F8=0,"",Einzelergebnisse!F8)</f>
      </c>
      <c r="I15" s="325"/>
      <c r="J15" s="175">
        <f>IF(Einzelergebnisse!$A$5=0,"",IF(H15="",0,IF(H15=V15,0.5,IF(H15&gt;V15,1,IF(AND(H15&gt;0,V15=""),1,0)))))</f>
      </c>
      <c r="K15" s="350"/>
      <c r="L15" s="118"/>
      <c r="M15" s="118"/>
      <c r="N15" s="119"/>
      <c r="O15" s="121">
        <f>IF(übertrag!M8="",übertrag!N8,übertrag!M8)</f>
        <v>0</v>
      </c>
      <c r="P15" s="322"/>
      <c r="Q15" s="322"/>
      <c r="R15" s="323"/>
      <c r="S15" s="138">
        <f>IF(Einzelergebnisse!H5=0,"",Einzelergebnisse!L8)</f>
      </c>
      <c r="T15" s="138">
        <f>IF(Einzelergebnisse!K8=0,"",Einzelergebnisse!K8)</f>
      </c>
      <c r="U15" s="138">
        <f>IF(Einzelergebnisse!J8=0,"",Einzelergebnisse!J8)</f>
      </c>
      <c r="V15" s="324">
        <f>IF(Einzelergebnisse!M8=0,"",Einzelergebnisse!M8)</f>
      </c>
      <c r="W15" s="325"/>
      <c r="X15" s="175">
        <f>IF(Einzelergebnisse!$H$5=0,"",IF(V15="",0,IF(V15=H15,0.5,IF(V15&gt;H15,1,IF(AND(V15&gt;0,H15=""),1,0)))))</f>
      </c>
      <c r="Y15" s="350"/>
    </row>
    <row r="16" spans="1:25" ht="12.75" customHeight="1">
      <c r="A16" s="122"/>
      <c r="B16" s="119"/>
      <c r="C16" s="119"/>
      <c r="D16" s="119"/>
      <c r="E16" s="160">
        <f>IF(Einzelergebnisse!A5=0,"",SUM(E11:E15))</f>
      </c>
      <c r="F16" s="159">
        <f>IF(Einzelergebnisse!A5=0,"",SUM(F11:F15))</f>
      </c>
      <c r="G16" s="160">
        <f>IF(Einzelergebnisse!A5=0,"",SUM(G11:G15))</f>
      </c>
      <c r="H16" s="326">
        <f>IF(Einzelergebnisse!A5=0,"",SUM(H11:H15))</f>
      </c>
      <c r="I16" s="327"/>
      <c r="J16" s="160">
        <f>IF(Einzelergebnisse!A5=0,"",SUM(J11:J12,J14:J15))</f>
      </c>
      <c r="K16" s="140"/>
      <c r="L16" s="119"/>
      <c r="M16" s="119"/>
      <c r="N16" s="119"/>
      <c r="O16" s="122"/>
      <c r="P16" s="123"/>
      <c r="Q16" s="123"/>
      <c r="R16" s="123"/>
      <c r="S16" s="160">
        <f>IF(Einzelergebnisse!H5=0,"",SUM(S11,S12,S14,S15))</f>
      </c>
      <c r="T16" s="159">
        <f>IF(Einzelergebnisse!H5=0,"",SUM(T11,T12,T14,T15))</f>
      </c>
      <c r="U16" s="160">
        <f>IF(Einzelergebnisse!H5=0,"",SUM(U11,U12,U14,U15))</f>
      </c>
      <c r="V16" s="326">
        <f>IF(Einzelergebnisse!H5=0,"",SUM(V11,V12,V14,V15))</f>
      </c>
      <c r="W16" s="327"/>
      <c r="X16" s="160">
        <f>IF(Einzelergebnisse!H5=0,"",SUM(X11:X12,X14:X15))</f>
      </c>
      <c r="Y16" s="140"/>
    </row>
    <row r="17" spans="1:25" ht="9" customHeight="1">
      <c r="A17" s="116" t="s">
        <v>57</v>
      </c>
      <c r="B17" s="328" t="s">
        <v>107</v>
      </c>
      <c r="C17" s="329"/>
      <c r="D17" s="307"/>
      <c r="E17" s="187" t="s">
        <v>97</v>
      </c>
      <c r="F17" s="117" t="s">
        <v>59</v>
      </c>
      <c r="G17" s="117" t="s">
        <v>27</v>
      </c>
      <c r="H17" s="306" t="s">
        <v>72</v>
      </c>
      <c r="I17" s="307"/>
      <c r="J17" s="176" t="s">
        <v>94</v>
      </c>
      <c r="K17" s="177" t="s">
        <v>95</v>
      </c>
      <c r="L17" s="80"/>
      <c r="M17" s="80"/>
      <c r="N17" s="123"/>
      <c r="O17" s="116" t="s">
        <v>57</v>
      </c>
      <c r="P17" s="328" t="s">
        <v>107</v>
      </c>
      <c r="Q17" s="329"/>
      <c r="R17" s="307"/>
      <c r="S17" s="187" t="s">
        <v>97</v>
      </c>
      <c r="T17" s="117" t="s">
        <v>59</v>
      </c>
      <c r="U17" s="117" t="s">
        <v>27</v>
      </c>
      <c r="V17" s="306" t="s">
        <v>72</v>
      </c>
      <c r="W17" s="307"/>
      <c r="X17" s="176" t="s">
        <v>94</v>
      </c>
      <c r="Y17" s="177" t="s">
        <v>95</v>
      </c>
    </row>
    <row r="18" spans="1:25" ht="12.75" customHeight="1">
      <c r="A18" s="135">
        <f>übertrag!O17</f>
        <v>0</v>
      </c>
      <c r="B18" s="330">
        <f>übertrag!Z3</f>
        <v>0</v>
      </c>
      <c r="C18" s="331"/>
      <c r="D18" s="332"/>
      <c r="E18" s="138">
        <f>IF(Einzelergebnisse!A13=0,"",Einzelergebnisse!E13)</f>
      </c>
      <c r="F18" s="138">
        <f>IF(Einzelergebnisse!D13=0,"",Einzelergebnisse!D13)</f>
      </c>
      <c r="G18" s="138">
        <f>IF(Einzelergebnisse!C13=0,"",Einzelergebnisse!C13)</f>
      </c>
      <c r="H18" s="304">
        <f>IF(Einzelergebnisse!F13=0,"",Einzelergebnisse!F13)</f>
      </c>
      <c r="I18" s="305"/>
      <c r="J18" s="175">
        <f>IF(Einzelergebnisse!$A$13=0,"",IF(H18="",0,IF(H18=V18,0.5,IF(H18&gt;V18,1,IF(AND(H18&gt;0,V18=""),1,0)))))</f>
      </c>
      <c r="K18" s="348">
        <f>IF(Einzelergebnisse!A13=0,"",IF(H18="",0,IF(J23&amp;H23=X23&amp;V23,0.5,IF(J23&amp;H23&gt;X23&amp;V23,1,IF(J23&gt;X23,1,0)))))</f>
      </c>
      <c r="L18" s="118"/>
      <c r="M18" s="118"/>
      <c r="N18" s="123"/>
      <c r="O18" s="135">
        <f>IF(übertrag!O3="",übertrag!P3,übertrag!O3)</f>
        <v>0</v>
      </c>
      <c r="P18" s="362">
        <f>IF(übertrag!K3="",übertrag!L3,übertrag!K3)</f>
        <v>0</v>
      </c>
      <c r="Q18" s="318"/>
      <c r="R18" s="319"/>
      <c r="S18" s="138">
        <f>IF(Einzelergebnisse!H13=0,"",Einzelergebnisse!L13)</f>
      </c>
      <c r="T18" s="138">
        <f>IF(Einzelergebnisse!K13=0,"",Einzelergebnisse!K13)</f>
      </c>
      <c r="U18" s="138">
        <f>IF(Einzelergebnisse!J13=0,"",Einzelergebnisse!J13)</f>
      </c>
      <c r="V18" s="304">
        <f>IF(Einzelergebnisse!M13=0,"",Einzelergebnisse!M13)</f>
      </c>
      <c r="W18" s="305"/>
      <c r="X18" s="175">
        <f>IF(Einzelergebnisse!$H$13=0,"",IF(V18="",0,IF(V18=H18,0.5,IF(V18&gt;H18,1,IF(AND(V18&gt;0,H18=""),1,0)))))</f>
      </c>
      <c r="Y18" s="348">
        <f>IF(Einzelergebnisse!H13=0,"",IF(V18="",0,IF(X23&amp;V23=J23&amp;H23,0.5,IF(X23&amp;V23&gt;J23&amp;H23,1,IF(X23&gt;J23,1,0)))))</f>
      </c>
    </row>
    <row r="19" spans="1:25" ht="12.75" customHeight="1">
      <c r="A19" s="124">
        <f>übertrag!M17</f>
        <v>0</v>
      </c>
      <c r="B19" s="333"/>
      <c r="C19" s="334"/>
      <c r="D19" s="335"/>
      <c r="E19" s="138">
        <f>IF(Einzelergebnisse!A13=0,"",Einzelergebnisse!E14)</f>
      </c>
      <c r="F19" s="138">
        <f>IF(Einzelergebnisse!D14=0,"",Einzelergebnisse!D14)</f>
      </c>
      <c r="G19" s="138">
        <f>IF(Einzelergebnisse!C14=0,"",Einzelergebnisse!C14)</f>
      </c>
      <c r="H19" s="304">
        <f>IF(Einzelergebnisse!F14=0,"",Einzelergebnisse!F14)</f>
      </c>
      <c r="I19" s="305"/>
      <c r="J19" s="175">
        <f>IF(Einzelergebnisse!$A$13=0,"",IF(H19="",0,IF(H19=V19,0.5,IF(H19&gt;V19,1,IF(AND(H19&gt;0,V19=""),1,0)))))</f>
      </c>
      <c r="K19" s="349"/>
      <c r="L19" s="118"/>
      <c r="M19" s="118"/>
      <c r="N19" s="123"/>
      <c r="O19" s="133">
        <f>IF(übertrag!M3="",übertrag!N3,übertrag!M3)</f>
        <v>0</v>
      </c>
      <c r="P19" s="364"/>
      <c r="Q19" s="320"/>
      <c r="R19" s="321"/>
      <c r="S19" s="138">
        <f>IF(Einzelergebnisse!H13=0,"",Einzelergebnisse!L14)</f>
      </c>
      <c r="T19" s="138">
        <f>IF(Einzelergebnisse!K14=0,"",Einzelergebnisse!K14)</f>
      </c>
      <c r="U19" s="138">
        <f>IF(Einzelergebnisse!J14=0,"",Einzelergebnisse!J14)</f>
      </c>
      <c r="V19" s="304">
        <f>IF(Einzelergebnisse!M14=0,"",Einzelergebnisse!M14)</f>
      </c>
      <c r="W19" s="305"/>
      <c r="X19" s="175">
        <f>IF(Einzelergebnisse!$H$13=0,"",IF(V19="",0,IF(V19=H19,0.5,IF(V19&gt;H19,1,IF(AND(V19&gt;0,H19=""),1,0)))))</f>
      </c>
      <c r="Y19" s="349"/>
    </row>
    <row r="20" spans="1:25" ht="9" customHeight="1">
      <c r="A20" s="120" t="s">
        <v>57</v>
      </c>
      <c r="B20" s="315" t="s">
        <v>85</v>
      </c>
      <c r="C20" s="316"/>
      <c r="D20" s="317"/>
      <c r="E20" s="138"/>
      <c r="F20" s="138"/>
      <c r="G20" s="138"/>
      <c r="H20" s="310"/>
      <c r="I20" s="311"/>
      <c r="J20" s="175"/>
      <c r="K20" s="349"/>
      <c r="L20" s="118"/>
      <c r="M20" s="118"/>
      <c r="N20" s="123"/>
      <c r="O20" s="120" t="s">
        <v>57</v>
      </c>
      <c r="P20" s="315" t="s">
        <v>85</v>
      </c>
      <c r="Q20" s="316"/>
      <c r="R20" s="317"/>
      <c r="S20" s="138"/>
      <c r="T20" s="138"/>
      <c r="U20" s="138"/>
      <c r="V20" s="310"/>
      <c r="W20" s="311"/>
      <c r="X20" s="175"/>
      <c r="Y20" s="349"/>
    </row>
    <row r="21" spans="1:25" ht="12.75" customHeight="1">
      <c r="A21" s="136">
        <f>übertrag!O24</f>
        <v>0</v>
      </c>
      <c r="B21" s="330">
        <f>übertrag!Z10</f>
        <v>0</v>
      </c>
      <c r="C21" s="331"/>
      <c r="D21" s="332"/>
      <c r="E21" s="138">
        <f>IF(Einzelergebnisse!A13=0,"",Einzelergebnisse!E15)</f>
      </c>
      <c r="F21" s="138">
        <f>IF(Einzelergebnisse!D15=0,"",Einzelergebnisse!D15)</f>
      </c>
      <c r="G21" s="138">
        <f>IF(Einzelergebnisse!C15=0,"",Einzelergebnisse!C15)</f>
      </c>
      <c r="H21" s="304">
        <f>IF(Einzelergebnisse!F15=0,"",Einzelergebnisse!F15)</f>
      </c>
      <c r="I21" s="305"/>
      <c r="J21" s="175">
        <f>IF(Einzelergebnisse!$A$13=0,"",IF(H21="",0,IF(H21=V21,0.5,IF(H21&gt;V21,1,IF(AND(H21&gt;0,V21=""),1,0)))))</f>
      </c>
      <c r="K21" s="349"/>
      <c r="L21" s="118"/>
      <c r="M21" s="118"/>
      <c r="N21" s="123"/>
      <c r="O21" s="135">
        <f>IF(übertrag!O9="",übertrag!P9,übertrag!O9)</f>
        <v>0</v>
      </c>
      <c r="P21" s="362">
        <f>IF(übertrag!K9="",übertrag!L9,übertrag!K9)</f>
        <v>0</v>
      </c>
      <c r="Q21" s="318"/>
      <c r="R21" s="319"/>
      <c r="S21" s="138">
        <f>IF(Einzelergebnisse!H13=0,"",Einzelergebnisse!L15)</f>
      </c>
      <c r="T21" s="138">
        <f>IF(Einzelergebnisse!K15=0,"",Einzelergebnisse!K15)</f>
      </c>
      <c r="U21" s="138">
        <f>IF(Einzelergebnisse!J15=0,"",Einzelergebnisse!J15)</f>
      </c>
      <c r="V21" s="304">
        <f>IF(Einzelergebnisse!M15=0,"",Einzelergebnisse!M15)</f>
      </c>
      <c r="W21" s="305"/>
      <c r="X21" s="175">
        <f>IF(Einzelergebnisse!$H$13=0,"",IF(V21="",0,IF(V21=H21,0.5,IF(V21&gt;H21,1,IF(AND(V21&gt;0,H21=""),1,0)))))</f>
      </c>
      <c r="Y21" s="349"/>
    </row>
    <row r="22" spans="1:25" ht="12.75" customHeight="1">
      <c r="A22" s="139">
        <f>übertrag!M24</f>
        <v>0</v>
      </c>
      <c r="B22" s="336"/>
      <c r="C22" s="337"/>
      <c r="D22" s="338"/>
      <c r="E22" s="138">
        <f>IF(Einzelergebnisse!A13=0,"",Einzelergebnisse!E16)</f>
      </c>
      <c r="F22" s="138">
        <f>IF(Einzelergebnisse!D16=0,"",Einzelergebnisse!D16)</f>
      </c>
      <c r="G22" s="138">
        <f>IF(Einzelergebnisse!C16=0,"",Einzelergebnisse!C16)</f>
      </c>
      <c r="H22" s="304">
        <f>IF(Einzelergebnisse!F16=0,"",Einzelergebnisse!F16)</f>
      </c>
      <c r="I22" s="305"/>
      <c r="J22" s="175">
        <f>IF(Einzelergebnisse!$A$13=0,"",IF(H22="",0,IF(H22=V22,0.5,IF(H22&gt;V22,1,IF(AND(H22&gt;0,V22=""),1,0)))))</f>
      </c>
      <c r="K22" s="350"/>
      <c r="L22" s="118"/>
      <c r="M22" s="118"/>
      <c r="N22" s="123"/>
      <c r="O22" s="121">
        <f>IF(übertrag!M9="",übertrag!N9,übertrag!M9)</f>
        <v>0</v>
      </c>
      <c r="P22" s="363"/>
      <c r="Q22" s="322"/>
      <c r="R22" s="323"/>
      <c r="S22" s="138">
        <f>IF(Einzelergebnisse!H13=0,"",Einzelergebnisse!L16)</f>
      </c>
      <c r="T22" s="138">
        <f>IF(Einzelergebnisse!K16=0,"",Einzelergebnisse!K16)</f>
      </c>
      <c r="U22" s="138">
        <f>IF(Einzelergebnisse!J16=0,"",Einzelergebnisse!J16)</f>
      </c>
      <c r="V22" s="304">
        <f>IF(Einzelergebnisse!M16=0,"",Einzelergebnisse!M16)</f>
      </c>
      <c r="W22" s="305"/>
      <c r="X22" s="175">
        <f>IF(Einzelergebnisse!$H$13=0,"",IF(V22="",0,IF(V22=H22,0.5,IF(V22&gt;H22,1,IF(AND(V22&gt;0,H22=""),1,0)))))</f>
      </c>
      <c r="Y22" s="350"/>
    </row>
    <row r="23" spans="1:25" ht="12.75" customHeight="1">
      <c r="A23" s="122"/>
      <c r="B23" s="123"/>
      <c r="C23" s="123"/>
      <c r="D23" s="123"/>
      <c r="E23" s="160">
        <f>IF(Einzelergebnisse!A13=0,"",SUM(E18:E22))</f>
      </c>
      <c r="F23" s="159">
        <f>IF(Einzelergebnisse!A13=0,"",SUM(F18:F22))</f>
      </c>
      <c r="G23" s="160">
        <f>IF(Einzelergebnisse!A13=0,"",SUM(G18:G22))</f>
      </c>
      <c r="H23" s="308">
        <f>IF(Einzelergebnisse!A13=0,"",SUM(H18:H22))</f>
      </c>
      <c r="I23" s="309"/>
      <c r="J23" s="160">
        <f>IF(Einzelergebnisse!A13=0,"",SUM(J18:J19,J21:J22))</f>
      </c>
      <c r="K23" s="140"/>
      <c r="L23" s="119"/>
      <c r="M23" s="119"/>
      <c r="N23" s="123"/>
      <c r="O23" s="122"/>
      <c r="P23" s="123"/>
      <c r="Q23" s="123"/>
      <c r="R23" s="123"/>
      <c r="S23" s="160">
        <f>IF(Einzelergebnisse!H13=0,"",SUM(S18,S19,S21,S22))</f>
      </c>
      <c r="T23" s="159">
        <f>IF(Einzelergebnisse!H13=0,"",SUM(T18,T19,T21,T22))</f>
      </c>
      <c r="U23" s="160">
        <f>IF(Einzelergebnisse!H13=0,"",SUM(U18,U19,U21,U22))</f>
      </c>
      <c r="V23" s="308">
        <f>IF(Einzelergebnisse!H13=0,"",SUM(V18,V19,V21,V22))</f>
      </c>
      <c r="W23" s="309"/>
      <c r="X23" s="160">
        <f>IF(Einzelergebnisse!H13=0,"",SUM(X18:X19,X21:X22))</f>
      </c>
      <c r="Y23" s="141"/>
    </row>
    <row r="24" spans="1:25" ht="9" customHeight="1">
      <c r="A24" s="116" t="s">
        <v>57</v>
      </c>
      <c r="B24" s="328" t="s">
        <v>107</v>
      </c>
      <c r="C24" s="329"/>
      <c r="D24" s="307"/>
      <c r="E24" s="187" t="s">
        <v>97</v>
      </c>
      <c r="F24" s="117" t="s">
        <v>59</v>
      </c>
      <c r="G24" s="117" t="s">
        <v>27</v>
      </c>
      <c r="H24" s="306" t="s">
        <v>72</v>
      </c>
      <c r="I24" s="307"/>
      <c r="J24" s="176" t="s">
        <v>94</v>
      </c>
      <c r="K24" s="177" t="s">
        <v>95</v>
      </c>
      <c r="L24" s="80"/>
      <c r="M24" s="80"/>
      <c r="N24" s="123"/>
      <c r="O24" s="116" t="s">
        <v>57</v>
      </c>
      <c r="P24" s="328" t="s">
        <v>107</v>
      </c>
      <c r="Q24" s="329"/>
      <c r="R24" s="307"/>
      <c r="S24" s="187" t="s">
        <v>97</v>
      </c>
      <c r="T24" s="117" t="s">
        <v>59</v>
      </c>
      <c r="U24" s="117" t="s">
        <v>27</v>
      </c>
      <c r="V24" s="306" t="s">
        <v>72</v>
      </c>
      <c r="W24" s="307"/>
      <c r="X24" s="176" t="s">
        <v>94</v>
      </c>
      <c r="Y24" s="177" t="s">
        <v>95</v>
      </c>
    </row>
    <row r="25" spans="1:25" ht="12.75" customHeight="1">
      <c r="A25" s="135">
        <f>übertrag!O18</f>
        <v>0</v>
      </c>
      <c r="B25" s="330">
        <f>übertrag!Z4</f>
        <v>0</v>
      </c>
      <c r="C25" s="331"/>
      <c r="D25" s="332"/>
      <c r="E25" s="138">
        <f>IF(Einzelergebnisse!A21=0,"",Einzelergebnisse!E21)</f>
      </c>
      <c r="F25" s="138">
        <f>IF(Einzelergebnisse!D21=0,"",Einzelergebnisse!D21)</f>
      </c>
      <c r="G25" s="138">
        <f>IF(Einzelergebnisse!C21=0,"",Einzelergebnisse!C21)</f>
      </c>
      <c r="H25" s="304">
        <f>IF(Einzelergebnisse!F21=0,"",Einzelergebnisse!F21)</f>
      </c>
      <c r="I25" s="305"/>
      <c r="J25" s="175">
        <f>IF(Einzelergebnisse!$A$21=0,"",IF(H25="",0,IF(H25=V25,0.5,IF(H25&gt;V25,1,IF(AND(H25&gt;0,V25=""),1,0)))))</f>
      </c>
      <c r="K25" s="348">
        <f>IF(Einzelergebnisse!A21=0,"",IF(H25="",0,IF(J30&amp;H30=X30&amp;V30,0.5,IF(J30&amp;H30&gt;X30&amp;V30,1,IF(J30&gt;X30,1,0)))))</f>
      </c>
      <c r="L25" s="118"/>
      <c r="M25" s="118"/>
      <c r="N25" s="123"/>
      <c r="O25" s="135">
        <f>IF(übertrag!O4="",übertrag!P4,übertrag!O4)</f>
        <v>0</v>
      </c>
      <c r="P25" s="362">
        <f>IF(übertrag!K4="",übertrag!L4,übertrag!K4)</f>
        <v>0</v>
      </c>
      <c r="Q25" s="318"/>
      <c r="R25" s="319"/>
      <c r="S25" s="138">
        <f>IF(Einzelergebnisse!H21=0,"",Einzelergebnisse!L21)</f>
      </c>
      <c r="T25" s="138">
        <f>IF(Einzelergebnisse!K21=0,"",Einzelergebnisse!K21)</f>
      </c>
      <c r="U25" s="138">
        <f>IF(Einzelergebnisse!J21=0,"",Einzelergebnisse!J21)</f>
      </c>
      <c r="V25" s="304">
        <f>IF(Einzelergebnisse!M21=0,"",Einzelergebnisse!M21)</f>
      </c>
      <c r="W25" s="305"/>
      <c r="X25" s="175">
        <f>IF(Einzelergebnisse!$H$21=0,"",IF(V25="",0,IF(V25=H25,0.5,IF(V25&gt;H25,1,IF(AND(V25&gt;0,H25=""),1,0)))))</f>
      </c>
      <c r="Y25" s="348">
        <f>IF(Einzelergebnisse!H21=0,"",IF(V25="",0,IF(X30&amp;V30=J30&amp;H30,0.5,IF(X30&amp;V30&gt;J30&amp;H30,1,IF(X30&gt;J30,1,0)))))</f>
      </c>
    </row>
    <row r="26" spans="1:25" ht="12.75" customHeight="1">
      <c r="A26" s="124">
        <f>übertrag!M18</f>
        <v>0</v>
      </c>
      <c r="B26" s="333"/>
      <c r="C26" s="334"/>
      <c r="D26" s="335"/>
      <c r="E26" s="138">
        <f>IF(Einzelergebnisse!A21=0,"",Einzelergebnisse!E22)</f>
      </c>
      <c r="F26" s="138">
        <f>IF(Einzelergebnisse!D22=0,"",Einzelergebnisse!D22)</f>
      </c>
      <c r="G26" s="138">
        <f>IF(Einzelergebnisse!C22=0,"",Einzelergebnisse!C22)</f>
      </c>
      <c r="H26" s="304">
        <f>IF(Einzelergebnisse!F22=0,"",Einzelergebnisse!F22)</f>
      </c>
      <c r="I26" s="305"/>
      <c r="J26" s="175">
        <f>IF(Einzelergebnisse!$A$21=0,"",IF(H26="",0,IF(H26=V26,0.5,IF(H26&gt;V26,1,IF(AND(H26&gt;0,V26=""),1,0)))))</f>
      </c>
      <c r="K26" s="349"/>
      <c r="L26" s="118"/>
      <c r="M26" s="118"/>
      <c r="N26" s="123"/>
      <c r="O26" s="133">
        <f>IF(übertrag!M4="",übertrag!N4,übertrag!M4)</f>
        <v>0</v>
      </c>
      <c r="P26" s="364"/>
      <c r="Q26" s="320"/>
      <c r="R26" s="321"/>
      <c r="S26" s="138">
        <f>IF(Einzelergebnisse!H21=0,"",Einzelergebnisse!L22)</f>
      </c>
      <c r="T26" s="138">
        <f>IF(Einzelergebnisse!K22=0,"",Einzelergebnisse!K22)</f>
      </c>
      <c r="U26" s="138">
        <f>IF(Einzelergebnisse!J22=0,"",Einzelergebnisse!J22)</f>
      </c>
      <c r="V26" s="304">
        <f>IF(Einzelergebnisse!M22=0,"",Einzelergebnisse!M22)</f>
      </c>
      <c r="W26" s="305"/>
      <c r="X26" s="175">
        <f>IF(Einzelergebnisse!$H$21=0,"",IF(V26="",0,IF(V26=H26,0.5,IF(V26&gt;H26,1,IF(AND(V26&gt;0,H26=""),1,0)))))</f>
      </c>
      <c r="Y26" s="349"/>
    </row>
    <row r="27" spans="1:25" ht="9" customHeight="1">
      <c r="A27" s="120" t="s">
        <v>57</v>
      </c>
      <c r="B27" s="315" t="s">
        <v>85</v>
      </c>
      <c r="C27" s="316"/>
      <c r="D27" s="317"/>
      <c r="E27" s="138"/>
      <c r="F27" s="138"/>
      <c r="G27" s="138"/>
      <c r="H27" s="310"/>
      <c r="I27" s="311"/>
      <c r="J27" s="175"/>
      <c r="K27" s="349"/>
      <c r="L27" s="118"/>
      <c r="M27" s="118"/>
      <c r="N27" s="123"/>
      <c r="O27" s="120" t="s">
        <v>57</v>
      </c>
      <c r="P27" s="315" t="s">
        <v>85</v>
      </c>
      <c r="Q27" s="316"/>
      <c r="R27" s="317"/>
      <c r="S27" s="138"/>
      <c r="T27" s="138"/>
      <c r="U27" s="138"/>
      <c r="V27" s="310"/>
      <c r="W27" s="311"/>
      <c r="X27" s="175"/>
      <c r="Y27" s="349"/>
    </row>
    <row r="28" spans="1:25" ht="12.75" customHeight="1">
      <c r="A28" s="136">
        <f>übertrag!O25</f>
        <v>0</v>
      </c>
      <c r="B28" s="330">
        <f>übertrag!Z11</f>
        <v>0</v>
      </c>
      <c r="C28" s="331"/>
      <c r="D28" s="332"/>
      <c r="E28" s="138">
        <f>IF(Einzelergebnisse!A21=0,"",Einzelergebnisse!E23)</f>
      </c>
      <c r="F28" s="138">
        <f>IF(Einzelergebnisse!D23=0,"",Einzelergebnisse!D23)</f>
      </c>
      <c r="G28" s="138">
        <f>IF(Einzelergebnisse!C23=0,"",Einzelergebnisse!C23)</f>
      </c>
      <c r="H28" s="304">
        <f>IF(Einzelergebnisse!F23=0,"",Einzelergebnisse!F23)</f>
      </c>
      <c r="I28" s="305"/>
      <c r="J28" s="175">
        <f>IF(Einzelergebnisse!$A$21=0,"",IF(H28="",0,IF(H28=V28,0.5,IF(H28&gt;V28,1,IF(AND(H28&gt;0,V28=""),1,0)))))</f>
      </c>
      <c r="K28" s="349"/>
      <c r="L28" s="118"/>
      <c r="M28" s="118"/>
      <c r="N28" s="123"/>
      <c r="O28" s="135">
        <f>IF(übertrag!O10="",übertrag!P10,übertrag!O10)</f>
        <v>0</v>
      </c>
      <c r="P28" s="362">
        <f>IF(übertrag!K10="",übertrag!L10,übertrag!K10)</f>
        <v>0</v>
      </c>
      <c r="Q28" s="318"/>
      <c r="R28" s="319"/>
      <c r="S28" s="138">
        <f>IF(Einzelergebnisse!H21=0,"",Einzelergebnisse!L23)</f>
      </c>
      <c r="T28" s="138">
        <f>IF(Einzelergebnisse!K23=0,"",Einzelergebnisse!K23)</f>
      </c>
      <c r="U28" s="138">
        <f>IF(Einzelergebnisse!J23=0,"",Einzelergebnisse!J23)</f>
      </c>
      <c r="V28" s="304">
        <f>IF(Einzelergebnisse!M23=0,"",Einzelergebnisse!M23)</f>
      </c>
      <c r="W28" s="305"/>
      <c r="X28" s="175">
        <f>IF(Einzelergebnisse!$H$21=0,"",IF(V28="",0,IF(V28=H28,0.5,IF(V28&gt;H28,1,IF(AND(V28&gt;0,H28=""),1,0)))))</f>
      </c>
      <c r="Y28" s="349"/>
    </row>
    <row r="29" spans="1:25" ht="12.75" customHeight="1">
      <c r="A29" s="139">
        <f>übertrag!M25</f>
        <v>0</v>
      </c>
      <c r="B29" s="336"/>
      <c r="C29" s="337"/>
      <c r="D29" s="338"/>
      <c r="E29" s="138">
        <f>IF(Einzelergebnisse!A21=0,"",Einzelergebnisse!E24)</f>
      </c>
      <c r="F29" s="138">
        <f>IF(Einzelergebnisse!D24=0,"",Einzelergebnisse!D24)</f>
      </c>
      <c r="G29" s="138">
        <f>IF(Einzelergebnisse!C24=0,"",Einzelergebnisse!C24)</f>
      </c>
      <c r="H29" s="304">
        <f>IF(Einzelergebnisse!F24=0,"",Einzelergebnisse!F24)</f>
      </c>
      <c r="I29" s="305"/>
      <c r="J29" s="175">
        <f>IF(Einzelergebnisse!$A$21=0,"",IF(H29="",0,IF(H29=V29,0.5,IF(H29&gt;V29,1,IF(AND(H29&gt;0,V29=""),1,0)))))</f>
      </c>
      <c r="K29" s="350"/>
      <c r="L29" s="118"/>
      <c r="M29" s="118"/>
      <c r="N29" s="123"/>
      <c r="O29" s="121">
        <f>IF(übertrag!M10="",übertrag!N10,übertrag!M10)</f>
        <v>0</v>
      </c>
      <c r="P29" s="363"/>
      <c r="Q29" s="322"/>
      <c r="R29" s="323"/>
      <c r="S29" s="161">
        <f>IF(Einzelergebnisse!H21=0,"",Einzelergebnisse!L24)</f>
      </c>
      <c r="T29" s="162">
        <f>IF(Einzelergebnisse!K24=0,"",Einzelergebnisse!K24)</f>
      </c>
      <c r="U29" s="138">
        <f>IF(Einzelergebnisse!J24=0,"",Einzelergebnisse!J24)</f>
      </c>
      <c r="V29" s="304">
        <f>IF(Einzelergebnisse!M24=0,"",Einzelergebnisse!M24)</f>
      </c>
      <c r="W29" s="305"/>
      <c r="X29" s="175">
        <f>IF(Einzelergebnisse!$H$21=0,"",IF(V29="",0,IF(V29=H29,0.5,IF(V29&gt;H29,1,IF(AND(V29&gt;0,H29=""),1,0)))))</f>
      </c>
      <c r="Y29" s="350"/>
    </row>
    <row r="30" spans="1:25" ht="12.75" customHeight="1">
      <c r="A30" s="122"/>
      <c r="B30" s="123"/>
      <c r="C30" s="123"/>
      <c r="D30" s="123"/>
      <c r="E30" s="160">
        <f>IF(Einzelergebnisse!A21=0,"",SUM(E25:E29))</f>
      </c>
      <c r="F30" s="159">
        <f>IF(Einzelergebnisse!A21=0,"",SUM(F25:F29))</f>
      </c>
      <c r="G30" s="160">
        <f>IF(Einzelergebnisse!A21=0,"",SUM(G25:G29))</f>
      </c>
      <c r="H30" s="308">
        <f>IF(Einzelergebnisse!A21=0,"",SUM(H25:H29))</f>
      </c>
      <c r="I30" s="309"/>
      <c r="J30" s="160">
        <f>IF(Einzelergebnisse!A21=0,"",SUM(J25:J26,J28:J29))</f>
      </c>
      <c r="K30" s="140"/>
      <c r="L30" s="119"/>
      <c r="M30" s="119"/>
      <c r="N30" s="123"/>
      <c r="O30" s="122"/>
      <c r="P30" s="123"/>
      <c r="Q30" s="123"/>
      <c r="R30" s="123"/>
      <c r="S30" s="160">
        <f>IF(Einzelergebnisse!H21=0,"",SUM(S25,S26,S28,S29))</f>
      </c>
      <c r="T30" s="159">
        <f>IF(Einzelergebnisse!H21=0,"",SUM(T25,T26,T28,T29))</f>
      </c>
      <c r="U30" s="160">
        <f>IF(Einzelergebnisse!H21=0,"",SUM(U25,U26,U28,U29))</f>
      </c>
      <c r="V30" s="308">
        <f>IF(Einzelergebnisse!H21=0,"",SUM(V25,V26,V28,V29))</f>
      </c>
      <c r="W30" s="309"/>
      <c r="X30" s="160">
        <f>IF(Einzelergebnisse!H21=0,"",SUM(X25:X26,X28:X29))</f>
      </c>
      <c r="Y30" s="140"/>
    </row>
    <row r="31" spans="1:25" ht="9" customHeight="1">
      <c r="A31" s="116" t="s">
        <v>57</v>
      </c>
      <c r="B31" s="328" t="s">
        <v>107</v>
      </c>
      <c r="C31" s="329"/>
      <c r="D31" s="307"/>
      <c r="E31" s="187" t="s">
        <v>97</v>
      </c>
      <c r="F31" s="117" t="s">
        <v>59</v>
      </c>
      <c r="G31" s="117" t="s">
        <v>27</v>
      </c>
      <c r="H31" s="306" t="s">
        <v>72</v>
      </c>
      <c r="I31" s="307"/>
      <c r="J31" s="176" t="s">
        <v>94</v>
      </c>
      <c r="K31" s="177" t="s">
        <v>95</v>
      </c>
      <c r="L31" s="80"/>
      <c r="M31" s="80"/>
      <c r="N31" s="123"/>
      <c r="O31" s="116" t="s">
        <v>57</v>
      </c>
      <c r="P31" s="328" t="s">
        <v>107</v>
      </c>
      <c r="Q31" s="329"/>
      <c r="R31" s="307"/>
      <c r="S31" s="187" t="s">
        <v>97</v>
      </c>
      <c r="T31" s="117" t="s">
        <v>59</v>
      </c>
      <c r="U31" s="117" t="s">
        <v>27</v>
      </c>
      <c r="V31" s="306" t="s">
        <v>72</v>
      </c>
      <c r="W31" s="307"/>
      <c r="X31" s="176" t="s">
        <v>96</v>
      </c>
      <c r="Y31" s="177" t="s">
        <v>95</v>
      </c>
    </row>
    <row r="32" spans="1:25" ht="12.75" customHeight="1">
      <c r="A32" s="136">
        <f>übertrag!O19</f>
        <v>0</v>
      </c>
      <c r="B32" s="330">
        <f>übertrag!Z5</f>
        <v>0</v>
      </c>
      <c r="C32" s="331"/>
      <c r="D32" s="332"/>
      <c r="E32" s="138">
        <f>IF(Einzelergebnisse!A29=0,"",Einzelergebnisse!E29)</f>
      </c>
      <c r="F32" s="138">
        <f>IF(Einzelergebnisse!D29=0,"",Einzelergebnisse!D29)</f>
      </c>
      <c r="G32" s="138">
        <f>IF(Einzelergebnisse!C29=0,"",Einzelergebnisse!C29)</f>
      </c>
      <c r="H32" s="304">
        <f>IF(Einzelergebnisse!F29=0,"",Einzelergebnisse!F29)</f>
      </c>
      <c r="I32" s="305"/>
      <c r="J32" s="175">
        <f>IF(Einzelergebnisse!$A$29=0,"",IF(H32="",0,IF(H32=V32,0.5,IF(H32&gt;V32,1,IF(AND(H32&gt;0,V32=""),1,0)))))</f>
      </c>
      <c r="K32" s="348">
        <f>IF(Einzelergebnisse!A29=0,"",IF(H32="",0,IF(J37&amp;H37=X37&amp;V37,0.5,IF(J37&amp;H37&gt;X37&amp;V37,1,IF(J37&gt;X37,1,0)))))</f>
      </c>
      <c r="L32" s="118"/>
      <c r="M32" s="118"/>
      <c r="N32" s="123"/>
      <c r="O32" s="135">
        <f>IF(übertrag!O5="",übertrag!P5,übertrag!O5)</f>
        <v>0</v>
      </c>
      <c r="P32" s="362">
        <f>IF(übertrag!K5="",übertrag!L5,übertrag!K5)</f>
        <v>0</v>
      </c>
      <c r="Q32" s="318"/>
      <c r="R32" s="319"/>
      <c r="S32" s="138">
        <f>IF(Einzelergebnisse!H29=0,"",Einzelergebnisse!L29)</f>
      </c>
      <c r="T32" s="138">
        <f>IF(Einzelergebnisse!K29=0,"",Einzelergebnisse!K29)</f>
      </c>
      <c r="U32" s="138">
        <f>IF(Einzelergebnisse!J29=0,"",Einzelergebnisse!J29)</f>
      </c>
      <c r="V32" s="304">
        <f>IF(Einzelergebnisse!M29=0,"",Einzelergebnisse!M29)</f>
      </c>
      <c r="W32" s="305"/>
      <c r="X32" s="175">
        <f>IF(Einzelergebnisse!$H$29=0,"",IF(V32="",0,IF(V32=H32,0.5,IF(V32&gt;H32,1,IF(AND(V32&gt;0,H32=""),1,0)))))</f>
      </c>
      <c r="Y32" s="348">
        <f>IF(Einzelergebnisse!H29=0,"",IF(V32="",0,IF(X37&amp;V37=J37&amp;H37,0.5,IF(X37&amp;V37&gt;J37&amp;H37,1,IF(X37&gt;J37,1,0)))))</f>
      </c>
    </row>
    <row r="33" spans="1:25" ht="12.75" customHeight="1">
      <c r="A33" s="124">
        <f>übertrag!M19</f>
        <v>0</v>
      </c>
      <c r="B33" s="333"/>
      <c r="C33" s="334"/>
      <c r="D33" s="335"/>
      <c r="E33" s="138">
        <f>IF(Einzelergebnisse!A29=0,"",Einzelergebnisse!E30)</f>
      </c>
      <c r="F33" s="138">
        <f>IF(Einzelergebnisse!D30=0,"",Einzelergebnisse!D30)</f>
      </c>
      <c r="G33" s="138">
        <f>IF(Einzelergebnisse!C30=0,"",Einzelergebnisse!C30)</f>
      </c>
      <c r="H33" s="304">
        <f>IF(Einzelergebnisse!F30=0,"",Einzelergebnisse!F30)</f>
      </c>
      <c r="I33" s="305"/>
      <c r="J33" s="175">
        <f>IF(Einzelergebnisse!$A$29=0,"",IF(H33="",0,IF(H33=V33,0.5,IF(H33&gt;V33,1,IF(AND(H33&gt;0,V33=""),1,0)))))</f>
      </c>
      <c r="K33" s="349"/>
      <c r="L33" s="118"/>
      <c r="M33" s="118"/>
      <c r="N33" s="123"/>
      <c r="O33" s="133">
        <f>IF(übertrag!M5="",übertrag!N5,übertrag!M5)</f>
        <v>0</v>
      </c>
      <c r="P33" s="364"/>
      <c r="Q33" s="320"/>
      <c r="R33" s="321"/>
      <c r="S33" s="138">
        <f>IF(Einzelergebnisse!H29=0,"",Einzelergebnisse!L30)</f>
      </c>
      <c r="T33" s="138">
        <f>IF(Einzelergebnisse!K30=0,"",Einzelergebnisse!K30)</f>
      </c>
      <c r="U33" s="138">
        <f>IF(Einzelergebnisse!J30=0,"",Einzelergebnisse!J30)</f>
      </c>
      <c r="V33" s="304">
        <f>IF(Einzelergebnisse!M30=0,"",Einzelergebnisse!M30)</f>
      </c>
      <c r="W33" s="305"/>
      <c r="X33" s="175">
        <f>IF(Einzelergebnisse!$H$29=0,"",IF(V33="",0,IF(V33=H33,0.5,IF(V33&gt;H33,1,IF(AND(V33&gt;0,H33=""),1,0)))))</f>
      </c>
      <c r="Y33" s="349"/>
    </row>
    <row r="34" spans="1:25" ht="9" customHeight="1">
      <c r="A34" s="120" t="s">
        <v>57</v>
      </c>
      <c r="B34" s="315" t="s">
        <v>85</v>
      </c>
      <c r="C34" s="316"/>
      <c r="D34" s="317"/>
      <c r="E34" s="138"/>
      <c r="F34" s="138"/>
      <c r="G34" s="138"/>
      <c r="H34" s="310"/>
      <c r="I34" s="311"/>
      <c r="J34" s="175"/>
      <c r="K34" s="349"/>
      <c r="L34" s="118"/>
      <c r="M34" s="118"/>
      <c r="N34" s="123"/>
      <c r="O34" s="120" t="s">
        <v>57</v>
      </c>
      <c r="P34" s="315" t="s">
        <v>85</v>
      </c>
      <c r="Q34" s="316"/>
      <c r="R34" s="317"/>
      <c r="S34" s="138"/>
      <c r="T34" s="138"/>
      <c r="U34" s="138"/>
      <c r="V34" s="310"/>
      <c r="W34" s="311"/>
      <c r="X34" s="175"/>
      <c r="Y34" s="349"/>
    </row>
    <row r="35" spans="1:25" ht="12.75" customHeight="1">
      <c r="A35" s="136">
        <f>übertrag!O26</f>
        <v>0</v>
      </c>
      <c r="B35" s="330">
        <f>übertrag!Z12</f>
        <v>0</v>
      </c>
      <c r="C35" s="331"/>
      <c r="D35" s="332"/>
      <c r="E35" s="138">
        <f>IF(Einzelergebnisse!A29=0,"",Einzelergebnisse!E31)</f>
      </c>
      <c r="F35" s="138">
        <f>IF(Einzelergebnisse!D31=0,"",Einzelergebnisse!D31)</f>
      </c>
      <c r="G35" s="138">
        <f>IF(Einzelergebnisse!C31=0,"",Einzelergebnisse!C31)</f>
      </c>
      <c r="H35" s="304">
        <f>IF(Einzelergebnisse!F31=0,"",Einzelergebnisse!F31)</f>
      </c>
      <c r="I35" s="305"/>
      <c r="J35" s="175">
        <f>IF(Einzelergebnisse!$A$29=0,"",IF(H35="",0,IF(H35=V35,0.5,IF(H35&gt;V35,1,IF(AND(H35&gt;0,V35=""),1,0)))))</f>
      </c>
      <c r="K35" s="349"/>
      <c r="L35" s="118"/>
      <c r="M35" s="118"/>
      <c r="N35" s="123"/>
      <c r="O35" s="135">
        <f>IF(übertrag!O11="",übertrag!P11,übertrag!O11)</f>
        <v>0</v>
      </c>
      <c r="P35" s="318">
        <f>IF(übertrag!K11="",übertrag!L11,übertrag!K11)</f>
        <v>0</v>
      </c>
      <c r="Q35" s="318"/>
      <c r="R35" s="319"/>
      <c r="S35" s="138">
        <f>IF(Einzelergebnisse!H29=0,"",Einzelergebnisse!L31)</f>
      </c>
      <c r="T35" s="138">
        <f>IF(Einzelergebnisse!K31=0,"",Einzelergebnisse!K31)</f>
      </c>
      <c r="U35" s="138">
        <f>IF(Einzelergebnisse!J31=0,"",Einzelergebnisse!J31)</f>
      </c>
      <c r="V35" s="304">
        <f>IF(Einzelergebnisse!M31=0,"",Einzelergebnisse!M31)</f>
      </c>
      <c r="W35" s="305"/>
      <c r="X35" s="175">
        <f>IF(Einzelergebnisse!$H$29=0,"",IF(V35="",0,IF(V35=H35,0.5,IF(V35&gt;H35,1,IF(AND(V35&gt;0,H35=""),1,0)))))</f>
      </c>
      <c r="Y35" s="349"/>
    </row>
    <row r="36" spans="1:25" ht="12.75" customHeight="1">
      <c r="A36" s="139">
        <f>übertrag!M26</f>
        <v>0</v>
      </c>
      <c r="B36" s="336"/>
      <c r="C36" s="337"/>
      <c r="D36" s="338"/>
      <c r="E36" s="138">
        <f>IF(Einzelergebnisse!A29=0,"",Einzelergebnisse!E32)</f>
      </c>
      <c r="F36" s="138">
        <f>IF(Einzelergebnisse!D32=0,"",Einzelergebnisse!D32)</f>
      </c>
      <c r="G36" s="138">
        <f>IF(Einzelergebnisse!C32=0,"",Einzelergebnisse!C32)</f>
      </c>
      <c r="H36" s="304">
        <f>IF(Einzelergebnisse!F32=0,"",Einzelergebnisse!F32)</f>
      </c>
      <c r="I36" s="305"/>
      <c r="J36" s="175">
        <f>IF(Einzelergebnisse!$A$29=0,"",IF(H36="",0,IF(H36=V36,0.5,IF(H36&gt;V36,1,IF(AND(H36&gt;0,V36=""),1,0)))))</f>
      </c>
      <c r="K36" s="350"/>
      <c r="L36" s="118"/>
      <c r="M36" s="118"/>
      <c r="N36" s="123"/>
      <c r="O36" s="121">
        <f>IF(übertrag!M11="",übertrag!N11,übertrag!M11)</f>
        <v>0</v>
      </c>
      <c r="P36" s="322"/>
      <c r="Q36" s="322"/>
      <c r="R36" s="323"/>
      <c r="S36" s="138">
        <f>IF(Einzelergebnisse!H29=0,"",Einzelergebnisse!L32)</f>
      </c>
      <c r="T36" s="138">
        <f>IF(Einzelergebnisse!K32=0,"",Einzelergebnisse!K32)</f>
      </c>
      <c r="U36" s="138">
        <f>IF(Einzelergebnisse!J32=0,"",Einzelergebnisse!J32)</f>
      </c>
      <c r="V36" s="304">
        <f>IF(Einzelergebnisse!M32=0,"",Einzelergebnisse!M32)</f>
      </c>
      <c r="W36" s="305"/>
      <c r="X36" s="175">
        <f>IF(Einzelergebnisse!$H$29=0,"",IF(V36="",0,IF(V36=H36,0.5,IF(V36&gt;H36,1,IF(AND(V36&gt;0,H36=""),1,0)))))</f>
      </c>
      <c r="Y36" s="350"/>
    </row>
    <row r="37" spans="1:25" ht="12.75" customHeight="1">
      <c r="A37" s="122"/>
      <c r="B37" s="123"/>
      <c r="C37" s="123"/>
      <c r="D37" s="123"/>
      <c r="E37" s="160">
        <f>IF(Einzelergebnisse!A29=0,"",SUM(E32:E36))</f>
      </c>
      <c r="F37" s="159">
        <f>IF(Einzelergebnisse!A29=0,"",SUM(F32:F36))</f>
      </c>
      <c r="G37" s="160">
        <f>IF(Einzelergebnisse!A29=0,"",SUM(G32:G36))</f>
      </c>
      <c r="H37" s="308">
        <f>IF(Einzelergebnisse!A29=0,"",SUM(H32:H36))</f>
      </c>
      <c r="I37" s="309"/>
      <c r="J37" s="160">
        <f>IF(Einzelergebnisse!A29=0,"",SUM(J32:J33,J35:J36))</f>
      </c>
      <c r="K37" s="140"/>
      <c r="L37" s="119"/>
      <c r="M37" s="119"/>
      <c r="N37" s="123"/>
      <c r="O37" s="122"/>
      <c r="P37" s="123"/>
      <c r="Q37" s="123"/>
      <c r="R37" s="123"/>
      <c r="S37" s="160">
        <f>IF(Einzelergebnisse!H29=0,"",SUM(S32,S33,S35,S36))</f>
      </c>
      <c r="T37" s="159">
        <f>IF(Einzelergebnisse!H29=0,"",SUM(T32,T33,T35,T36))</f>
      </c>
      <c r="U37" s="160">
        <f>IF(Einzelergebnisse!H29=0,"",SUM(U32,U33,U35,U36))</f>
      </c>
      <c r="V37" s="308">
        <f>IF(Einzelergebnisse!H29=0,"",SUM(V32,V33,V35,V36))</f>
      </c>
      <c r="W37" s="309"/>
      <c r="X37" s="160">
        <f>IF(Einzelergebnisse!H29=0,"",SUM(X32:X33,X35:X36))</f>
      </c>
      <c r="Y37" s="140"/>
    </row>
    <row r="38" spans="1:25" ht="9" customHeight="1">
      <c r="A38" s="116" t="s">
        <v>57</v>
      </c>
      <c r="B38" s="328" t="s">
        <v>107</v>
      </c>
      <c r="C38" s="329"/>
      <c r="D38" s="307"/>
      <c r="E38" s="187" t="s">
        <v>97</v>
      </c>
      <c r="F38" s="117" t="s">
        <v>59</v>
      </c>
      <c r="G38" s="117" t="s">
        <v>27</v>
      </c>
      <c r="H38" s="306" t="s">
        <v>72</v>
      </c>
      <c r="I38" s="307"/>
      <c r="J38" s="176" t="s">
        <v>94</v>
      </c>
      <c r="K38" s="177" t="s">
        <v>95</v>
      </c>
      <c r="L38" s="80"/>
      <c r="M38" s="80"/>
      <c r="N38" s="123"/>
      <c r="O38" s="116" t="s">
        <v>57</v>
      </c>
      <c r="P38" s="328" t="s">
        <v>107</v>
      </c>
      <c r="Q38" s="329"/>
      <c r="R38" s="307"/>
      <c r="S38" s="187" t="s">
        <v>97</v>
      </c>
      <c r="T38" s="117" t="s">
        <v>59</v>
      </c>
      <c r="U38" s="117" t="s">
        <v>27</v>
      </c>
      <c r="V38" s="306" t="s">
        <v>72</v>
      </c>
      <c r="W38" s="307"/>
      <c r="X38" s="176" t="s">
        <v>94</v>
      </c>
      <c r="Y38" s="177" t="s">
        <v>95</v>
      </c>
    </row>
    <row r="39" spans="1:25" ht="12.75" customHeight="1">
      <c r="A39" s="136">
        <f>übertrag!O20</f>
        <v>0</v>
      </c>
      <c r="B39" s="330">
        <f>übertrag!Z6</f>
        <v>0</v>
      </c>
      <c r="C39" s="331"/>
      <c r="D39" s="332"/>
      <c r="E39" s="138">
        <f>IF(Einzelergebnisse!A37=0,"",Einzelergebnisse!E37)</f>
      </c>
      <c r="F39" s="138">
        <f>IF(Einzelergebnisse!D37=0,"",Einzelergebnisse!D37)</f>
      </c>
      <c r="G39" s="138">
        <f>IF(Einzelergebnisse!C37=0,"",Einzelergebnisse!C37)</f>
      </c>
      <c r="H39" s="304">
        <f>IF(Einzelergebnisse!F37=0,"",Einzelergebnisse!F37)</f>
      </c>
      <c r="I39" s="305"/>
      <c r="J39" s="175">
        <f>IF(Einzelergebnisse!$A$37=0,"",IF(H39="",0,IF(H39=V39,0.5,IF(H39&gt;V39,1,IF(AND(H39&gt;0,V39=""),1,0)))))</f>
      </c>
      <c r="K39" s="348">
        <f>IF(Einzelergebnisse!A37=0,"",IF(H39="",0,IF(J44&amp;H44=X44&amp;V44,0.5,IF(J44&amp;H44&gt;X44&amp;V44,1,IF(J44&gt;X44,1,0)))))</f>
      </c>
      <c r="L39" s="118"/>
      <c r="M39" s="118"/>
      <c r="N39" s="123"/>
      <c r="O39" s="135">
        <f>IF(übertrag!O6="",übertrag!P6,übertrag!O6)</f>
        <v>0</v>
      </c>
      <c r="P39" s="318">
        <f>IF(übertrag!K6="",übertrag!L6,übertrag!K6)</f>
        <v>0</v>
      </c>
      <c r="Q39" s="318"/>
      <c r="R39" s="319"/>
      <c r="S39" s="138">
        <f>IF(Einzelergebnisse!H37=0,"",Einzelergebnisse!L37)</f>
      </c>
      <c r="T39" s="138">
        <f>IF(Einzelergebnisse!K37=0,"",Einzelergebnisse!K37)</f>
      </c>
      <c r="U39" s="138">
        <f>IF(Einzelergebnisse!J37=0,"",Einzelergebnisse!J37)</f>
      </c>
      <c r="V39" s="304">
        <f>IF(Einzelergebnisse!M37=0,"",Einzelergebnisse!M37)</f>
      </c>
      <c r="W39" s="305"/>
      <c r="X39" s="175">
        <f>IF(Einzelergebnisse!$H$37=0,"",IF(V39="",0,IF(V39=H39,0.5,IF(V39&gt;H39,1,IF(AND(V39&gt;0,H39=""),1,0)))))</f>
      </c>
      <c r="Y39" s="348">
        <f>IF(Einzelergebnisse!H37=0,"",IF(V39="",0,IF(X44&amp;V44=J44&amp;H44,0.5,IF(X44&amp;V44&gt;J44&amp;H44,1,IF(X44&gt;J44,1,0)))))</f>
      </c>
    </row>
    <row r="40" spans="1:25" ht="12.75" customHeight="1">
      <c r="A40" s="124">
        <f>übertrag!M20</f>
        <v>0</v>
      </c>
      <c r="B40" s="333"/>
      <c r="C40" s="334"/>
      <c r="D40" s="335"/>
      <c r="E40" s="138">
        <f>IF(Einzelergebnisse!A37=0,"",Einzelergebnisse!E38)</f>
      </c>
      <c r="F40" s="138">
        <f>IF(Einzelergebnisse!D38=0,"",Einzelergebnisse!D38)</f>
      </c>
      <c r="G40" s="138">
        <f>IF(Einzelergebnisse!C38=0,"",Einzelergebnisse!C38)</f>
      </c>
      <c r="H40" s="304">
        <f>IF(Einzelergebnisse!F38=0,"",Einzelergebnisse!F38)</f>
      </c>
      <c r="I40" s="305"/>
      <c r="J40" s="175">
        <f>IF(Einzelergebnisse!$A$37=0,"",IF(H40="",0,IF(H40=V40,0.5,IF(H40&gt;V40,1,IF(AND(H40&gt;0,V40=""),1,0)))))</f>
      </c>
      <c r="K40" s="349"/>
      <c r="L40" s="118"/>
      <c r="M40" s="118"/>
      <c r="N40" s="123"/>
      <c r="O40" s="133">
        <f>IF(übertrag!M6="",übertrag!N6,übertrag!M6)</f>
        <v>0</v>
      </c>
      <c r="P40" s="320"/>
      <c r="Q40" s="320"/>
      <c r="R40" s="321"/>
      <c r="S40" s="138">
        <f>IF(Einzelergebnisse!H37=0,"",Einzelergebnisse!L38)</f>
      </c>
      <c r="T40" s="138">
        <f>IF(Einzelergebnisse!K38=0,"",Einzelergebnisse!K38)</f>
      </c>
      <c r="U40" s="138">
        <f>IF(Einzelergebnisse!J38=0,"",Einzelergebnisse!J38)</f>
      </c>
      <c r="V40" s="304">
        <f>IF(Einzelergebnisse!M38=0,"",Einzelergebnisse!M38)</f>
      </c>
      <c r="W40" s="305"/>
      <c r="X40" s="175">
        <f>IF(Einzelergebnisse!$H$37=0,"",IF(V40="",0,IF(V40=H40,0.5,IF(V40&gt;H40,1,IF(AND(V40&gt;0,H40=""),1,0)))))</f>
      </c>
      <c r="Y40" s="349"/>
    </row>
    <row r="41" spans="1:25" ht="9" customHeight="1">
      <c r="A41" s="120" t="s">
        <v>57</v>
      </c>
      <c r="B41" s="315" t="s">
        <v>85</v>
      </c>
      <c r="C41" s="316"/>
      <c r="D41" s="317"/>
      <c r="E41" s="138"/>
      <c r="F41" s="138"/>
      <c r="G41" s="138"/>
      <c r="H41" s="310"/>
      <c r="I41" s="311"/>
      <c r="J41" s="175"/>
      <c r="K41" s="349"/>
      <c r="L41" s="118"/>
      <c r="M41" s="118"/>
      <c r="N41" s="123"/>
      <c r="O41" s="120" t="s">
        <v>57</v>
      </c>
      <c r="P41" s="315" t="s">
        <v>85</v>
      </c>
      <c r="Q41" s="316"/>
      <c r="R41" s="317"/>
      <c r="S41" s="138"/>
      <c r="T41" s="138"/>
      <c r="U41" s="138"/>
      <c r="V41" s="310"/>
      <c r="W41" s="311"/>
      <c r="X41" s="175"/>
      <c r="Y41" s="349"/>
    </row>
    <row r="42" spans="1:25" ht="12.75" customHeight="1">
      <c r="A42" s="136">
        <f>übertrag!O27</f>
        <v>0</v>
      </c>
      <c r="B42" s="330">
        <f>übertrag!Z13</f>
        <v>0</v>
      </c>
      <c r="C42" s="331"/>
      <c r="D42" s="332"/>
      <c r="E42" s="138">
        <f>IF(Einzelergebnisse!A37=0,"",Einzelergebnisse!E39)</f>
      </c>
      <c r="F42" s="138">
        <f>IF(Einzelergebnisse!D39=0,"",Einzelergebnisse!D39)</f>
      </c>
      <c r="G42" s="138">
        <f>IF(Einzelergebnisse!C39=0,"",Einzelergebnisse!C39)</f>
      </c>
      <c r="H42" s="304">
        <f>IF(Einzelergebnisse!F39=0,"",Einzelergebnisse!F39)</f>
      </c>
      <c r="I42" s="305"/>
      <c r="J42" s="175">
        <f>IF(Einzelergebnisse!$A$37=0,"",IF(H42="",0,IF(H42=V42,0.5,IF(H42&gt;V42,1,IF(AND(H42&gt;0,V42=""),1,0)))))</f>
      </c>
      <c r="K42" s="349"/>
      <c r="L42" s="118"/>
      <c r="M42" s="118"/>
      <c r="N42" s="123"/>
      <c r="O42" s="135">
        <f>IF(übertrag!O12="",übertrag!P12,übertrag!O12)</f>
        <v>0</v>
      </c>
      <c r="P42" s="318">
        <f>IF(übertrag!K12="",übertrag!L12,übertrag!K12)</f>
        <v>0</v>
      </c>
      <c r="Q42" s="318"/>
      <c r="R42" s="319"/>
      <c r="S42" s="138">
        <f>IF(Einzelergebnisse!H37=0,"",Einzelergebnisse!L39)</f>
      </c>
      <c r="T42" s="138">
        <f>IF(Einzelergebnisse!K39=0,"",Einzelergebnisse!K39)</f>
      </c>
      <c r="U42" s="138">
        <f>IF(Einzelergebnisse!J39=0,"",Einzelergebnisse!J39)</f>
      </c>
      <c r="V42" s="304">
        <f>IF(Einzelergebnisse!M39=0,"",Einzelergebnisse!M39)</f>
      </c>
      <c r="W42" s="305"/>
      <c r="X42" s="175">
        <f>IF(Einzelergebnisse!$H$37=0,"",IF(V42="",0,IF(V42=H42,0.5,IF(V42&gt;H42,1,IF(AND(V42&gt;0,H42=""),1,0)))))</f>
      </c>
      <c r="Y42" s="349"/>
    </row>
    <row r="43" spans="1:25" ht="12.75" customHeight="1">
      <c r="A43" s="139">
        <f>übertrag!M27</f>
        <v>0</v>
      </c>
      <c r="B43" s="336"/>
      <c r="C43" s="337"/>
      <c r="D43" s="338"/>
      <c r="E43" s="138">
        <f>IF(Einzelergebnisse!A37=0,"",Einzelergebnisse!E40)</f>
      </c>
      <c r="F43" s="138">
        <f>IF(Einzelergebnisse!D40=0,"",Einzelergebnisse!D40)</f>
      </c>
      <c r="G43" s="138">
        <f>IF(Einzelergebnisse!C40=0,"",Einzelergebnisse!C40)</f>
      </c>
      <c r="H43" s="304">
        <f>IF(Einzelergebnisse!F40=0,"",Einzelergebnisse!F40)</f>
      </c>
      <c r="I43" s="305"/>
      <c r="J43" s="175">
        <f>IF(Einzelergebnisse!$A$37=0,"",IF(H43="",0,IF(H43=V43,0.5,IF(H43&gt;V43,1,IF(AND(H43&gt;0,V43=""),1,0)))))</f>
      </c>
      <c r="K43" s="350"/>
      <c r="L43" s="118"/>
      <c r="M43" s="118"/>
      <c r="N43" s="123"/>
      <c r="O43" s="121">
        <f>IF(übertrag!M12="",übertrag!N12,übertrag!M12)</f>
        <v>0</v>
      </c>
      <c r="P43" s="322"/>
      <c r="Q43" s="322"/>
      <c r="R43" s="323"/>
      <c r="S43" s="138">
        <f>IF(Einzelergebnisse!H37=0,"",Einzelergebnisse!L40)</f>
      </c>
      <c r="T43" s="138">
        <f>IF(Einzelergebnisse!K40=0,"",Einzelergebnisse!K40)</f>
      </c>
      <c r="U43" s="138">
        <f>IF(Einzelergebnisse!J40=0,"",Einzelergebnisse!J40)</f>
      </c>
      <c r="V43" s="304">
        <f>IF(Einzelergebnisse!M40=0,"",Einzelergebnisse!M40)</f>
      </c>
      <c r="W43" s="305"/>
      <c r="X43" s="175">
        <f>IF(Einzelergebnisse!$H$37=0,"",IF(V43="",0,IF(V43=H43,0.5,IF(V43&gt;H43,1,IF(AND(V43&gt;0,H43=""),1,0)))))</f>
      </c>
      <c r="Y43" s="350"/>
    </row>
    <row r="44" spans="1:25" ht="12.75" customHeight="1">
      <c r="A44" s="122"/>
      <c r="B44" s="123"/>
      <c r="C44" s="123"/>
      <c r="D44" s="123"/>
      <c r="E44" s="160">
        <f>IF(Einzelergebnisse!A37=0,"",SUM(E39:E43))</f>
      </c>
      <c r="F44" s="159">
        <f>IF(Einzelergebnisse!A37=0,"",SUM(F39:F43))</f>
      </c>
      <c r="G44" s="160">
        <f>IF(Einzelergebnisse!A37=0,"",SUM(G39:G43))</f>
      </c>
      <c r="H44" s="308">
        <f>IF(Einzelergebnisse!A37=0,"",SUM(H39:H43))</f>
      </c>
      <c r="I44" s="309"/>
      <c r="J44" s="160">
        <f>IF(Einzelergebnisse!A37=0,"",SUM(J39:J40,J42:J43))</f>
      </c>
      <c r="K44" s="140"/>
      <c r="L44" s="119"/>
      <c r="M44" s="119"/>
      <c r="N44" s="123"/>
      <c r="O44" s="122"/>
      <c r="P44" s="123"/>
      <c r="Q44" s="123"/>
      <c r="R44" s="123"/>
      <c r="S44" s="160">
        <f>IF(Einzelergebnisse!H37=0,"",SUM(S39,S40,S42,S43))</f>
      </c>
      <c r="T44" s="159">
        <f>IF(Einzelergebnisse!H37=0,"",SUM(T39,T40,T42,T43))</f>
      </c>
      <c r="U44" s="160">
        <f>IF(Einzelergebnisse!H37=0,"",SUM(U39,U40,U42,U43))</f>
      </c>
      <c r="V44" s="308">
        <f>IF(Einzelergebnisse!H37=0,"",SUM(V39,V40,V42,V43))</f>
      </c>
      <c r="W44" s="309"/>
      <c r="X44" s="160">
        <f>IF(Einzelergebnisse!H37=0,"",SUM(X39:X40,X42:X43))</f>
      </c>
      <c r="Y44" s="140"/>
    </row>
    <row r="45" spans="1:25" ht="9" customHeight="1">
      <c r="A45" s="116" t="s">
        <v>57</v>
      </c>
      <c r="B45" s="328" t="s">
        <v>107</v>
      </c>
      <c r="C45" s="329"/>
      <c r="D45" s="307"/>
      <c r="E45" s="187" t="s">
        <v>97</v>
      </c>
      <c r="F45" s="117" t="s">
        <v>59</v>
      </c>
      <c r="G45" s="117" t="s">
        <v>27</v>
      </c>
      <c r="H45" s="306" t="s">
        <v>72</v>
      </c>
      <c r="I45" s="307"/>
      <c r="J45" s="176" t="s">
        <v>94</v>
      </c>
      <c r="K45" s="177" t="s">
        <v>95</v>
      </c>
      <c r="L45" s="80"/>
      <c r="M45" s="80"/>
      <c r="N45" s="123"/>
      <c r="O45" s="116" t="s">
        <v>57</v>
      </c>
      <c r="P45" s="328" t="s">
        <v>107</v>
      </c>
      <c r="Q45" s="329"/>
      <c r="R45" s="307"/>
      <c r="S45" s="187" t="s">
        <v>97</v>
      </c>
      <c r="T45" s="117" t="s">
        <v>59</v>
      </c>
      <c r="U45" s="117" t="s">
        <v>27</v>
      </c>
      <c r="V45" s="306" t="s">
        <v>72</v>
      </c>
      <c r="W45" s="307"/>
      <c r="X45" s="176" t="s">
        <v>94</v>
      </c>
      <c r="Y45" s="177" t="s">
        <v>95</v>
      </c>
    </row>
    <row r="46" spans="1:25" ht="12.75" customHeight="1">
      <c r="A46" s="136">
        <f>übertrag!O21</f>
        <v>0</v>
      </c>
      <c r="B46" s="339">
        <f>übertrag!Z7</f>
        <v>0</v>
      </c>
      <c r="C46" s="340"/>
      <c r="D46" s="341"/>
      <c r="E46" s="138">
        <f>IF(Einzelergebnisse!A45=0,"",Einzelergebnisse!E45)</f>
      </c>
      <c r="F46" s="138">
        <f>IF(Einzelergebnisse!D45=0,"",Einzelergebnisse!D45)</f>
      </c>
      <c r="G46" s="138">
        <f>IF(Einzelergebnisse!C45=0,"",Einzelergebnisse!C45)</f>
      </c>
      <c r="H46" s="304">
        <f>IF(Einzelergebnisse!F45=0,"",Einzelergebnisse!F45)</f>
      </c>
      <c r="I46" s="305"/>
      <c r="J46" s="175">
        <f>IF(Einzelergebnisse!$A$45=0,"",IF(H46="",0,IF(H46=V46,0.5,IF(H46&gt;V46,1,IF(AND(H46&gt;0,V46=""),1,0)))))</f>
      </c>
      <c r="K46" s="348">
        <f>IF(Einzelergebnisse!A45=0,"",IF(H46="",0,IF(J51&amp;H51=X51&amp;V51,0.5,IF(J51&amp;H51&gt;X51&amp;V51,1,IF(J51&gt;X51,1,0)))))</f>
      </c>
      <c r="L46" s="118"/>
      <c r="M46" s="118"/>
      <c r="N46" s="123"/>
      <c r="O46" s="135">
        <f>IF(übertrag!O7="",übertrag!P7,übertrag!O7)</f>
        <v>0</v>
      </c>
      <c r="P46" s="318">
        <f>IF(übertrag!K7="",übertrag!L7,übertrag!K7)</f>
        <v>0</v>
      </c>
      <c r="Q46" s="318"/>
      <c r="R46" s="319"/>
      <c r="S46" s="138">
        <f>IF(Einzelergebnisse!H45=0,"",Einzelergebnisse!L45)</f>
      </c>
      <c r="T46" s="138">
        <f>IF(Einzelergebnisse!K45=0,"",Einzelergebnisse!K45)</f>
      </c>
      <c r="U46" s="138">
        <f>IF(Einzelergebnisse!J45=0,"",Einzelergebnisse!J45)</f>
      </c>
      <c r="V46" s="304">
        <f>IF(Einzelergebnisse!M45=0,"",Einzelergebnisse!M45)</f>
      </c>
      <c r="W46" s="305"/>
      <c r="X46" s="175">
        <f>IF(Einzelergebnisse!$H$45=0,"",IF(V46="",0,IF(V46=H46,0.5,IF(V46&gt;H46,1,IF(AND(V46&gt;0,H46=""),1,0)))))</f>
      </c>
      <c r="Y46" s="348">
        <f>IF(Einzelergebnisse!H45=0,"",IF(V46="",0,IF(X51&amp;V51=J51&amp;H51,0.5,IF(X51&amp;V51&gt;J51&amp;H51,1,IF(X51&gt;J51,1,0)))))</f>
      </c>
    </row>
    <row r="47" spans="1:25" ht="12.75" customHeight="1">
      <c r="A47" s="124">
        <f>übertrag!M21</f>
        <v>0</v>
      </c>
      <c r="B47" s="342"/>
      <c r="C47" s="343"/>
      <c r="D47" s="344"/>
      <c r="E47" s="138">
        <f>IF(Einzelergebnisse!A45=0,"",Einzelergebnisse!E46)</f>
      </c>
      <c r="F47" s="138">
        <f>IF(Einzelergebnisse!D46=0,"",Einzelergebnisse!D46)</f>
      </c>
      <c r="G47" s="138">
        <f>IF(Einzelergebnisse!C46=0,"",Einzelergebnisse!C46)</f>
      </c>
      <c r="H47" s="304">
        <f>IF(Einzelergebnisse!F46=0,"",Einzelergebnisse!F46)</f>
      </c>
      <c r="I47" s="305"/>
      <c r="J47" s="175">
        <f>IF(Einzelergebnisse!$A$45=0,"",IF(H47="",0,IF(H47=V47,0.5,IF(H47&gt;V47,1,IF(AND(H47&gt;0,V47=""),1,0)))))</f>
      </c>
      <c r="K47" s="349"/>
      <c r="L47" s="118"/>
      <c r="M47" s="118"/>
      <c r="N47" s="123"/>
      <c r="O47" s="133">
        <f>IF(übertrag!M7="",übertrag!N7,übertrag!M7)</f>
        <v>0</v>
      </c>
      <c r="P47" s="320"/>
      <c r="Q47" s="320"/>
      <c r="R47" s="321"/>
      <c r="S47" s="138">
        <f>IF(Einzelergebnisse!H45=0,"",Einzelergebnisse!L46)</f>
      </c>
      <c r="T47" s="138">
        <f>IF(Einzelergebnisse!K46=0,"",Einzelergebnisse!K46)</f>
      </c>
      <c r="U47" s="138">
        <f>IF(Einzelergebnisse!J46=0,"",Einzelergebnisse!J46)</f>
      </c>
      <c r="V47" s="304">
        <f>IF(Einzelergebnisse!M46=0,"",Einzelergebnisse!M46)</f>
      </c>
      <c r="W47" s="305"/>
      <c r="X47" s="175">
        <f>IF(Einzelergebnisse!$H$45=0,"",IF(V47="",0,IF(V47=H47,0.5,IF(V47&gt;H47,1,IF(AND(V47&gt;0,H47=""),1,0)))))</f>
      </c>
      <c r="Y47" s="349"/>
    </row>
    <row r="48" spans="1:25" ht="9" customHeight="1">
      <c r="A48" s="120" t="s">
        <v>57</v>
      </c>
      <c r="B48" s="315" t="s">
        <v>85</v>
      </c>
      <c r="C48" s="316"/>
      <c r="D48" s="317"/>
      <c r="E48" s="138"/>
      <c r="F48" s="138"/>
      <c r="G48" s="138"/>
      <c r="H48" s="310"/>
      <c r="I48" s="311"/>
      <c r="J48" s="175"/>
      <c r="K48" s="349"/>
      <c r="L48" s="118"/>
      <c r="M48" s="118"/>
      <c r="N48" s="123"/>
      <c r="O48" s="120" t="s">
        <v>57</v>
      </c>
      <c r="P48" s="315" t="s">
        <v>85</v>
      </c>
      <c r="Q48" s="316"/>
      <c r="R48" s="317"/>
      <c r="S48" s="138"/>
      <c r="T48" s="138"/>
      <c r="U48" s="138"/>
      <c r="V48" s="310"/>
      <c r="W48" s="311"/>
      <c r="X48" s="175"/>
      <c r="Y48" s="349"/>
    </row>
    <row r="49" spans="1:25" ht="12.75" customHeight="1">
      <c r="A49" s="136">
        <f>übertrag!O28</f>
        <v>0</v>
      </c>
      <c r="B49" s="330">
        <f>übertrag!Z14</f>
        <v>0</v>
      </c>
      <c r="C49" s="331"/>
      <c r="D49" s="332"/>
      <c r="E49" s="138">
        <f>IF(Einzelergebnisse!A45=0,"",Einzelergebnisse!E47)</f>
      </c>
      <c r="F49" s="138">
        <f>IF(Einzelergebnisse!D47=0,"",Einzelergebnisse!D47)</f>
      </c>
      <c r="G49" s="138">
        <f>IF(Einzelergebnisse!C47=0,"",Einzelergebnisse!C47)</f>
      </c>
      <c r="H49" s="304">
        <f>IF(Einzelergebnisse!F47=0,"",Einzelergebnisse!F47)</f>
      </c>
      <c r="I49" s="305"/>
      <c r="J49" s="175">
        <f>IF(Einzelergebnisse!$A$45=0,"",IF(H49="",0,IF(H49=V49,0.5,IF(H49&gt;V49,1,IF(AND(H49&gt;0,V49=""),1,0)))))</f>
      </c>
      <c r="K49" s="349"/>
      <c r="L49" s="118"/>
      <c r="M49" s="118"/>
      <c r="N49" s="123"/>
      <c r="O49" s="135">
        <f>IF(übertrag!O13="",übertrag!P13,übertrag!O13)</f>
        <v>0</v>
      </c>
      <c r="P49" s="318">
        <f>IF(übertrag!K13="",übertrag!L13,übertrag!K13)</f>
        <v>0</v>
      </c>
      <c r="Q49" s="318"/>
      <c r="R49" s="319"/>
      <c r="S49" s="138">
        <f>IF(Einzelergebnisse!H45=0,"",Einzelergebnisse!L47)</f>
      </c>
      <c r="T49" s="138">
        <f>IF(Einzelergebnisse!K47=0,"",Einzelergebnisse!K47)</f>
      </c>
      <c r="U49" s="138">
        <f>IF(Einzelergebnisse!J47=0,"",Einzelergebnisse!J47)</f>
      </c>
      <c r="V49" s="304">
        <f>IF(Einzelergebnisse!M47=0,"",Einzelergebnisse!M47)</f>
      </c>
      <c r="W49" s="305"/>
      <c r="X49" s="175">
        <f>IF(Einzelergebnisse!$H$45=0,"",IF(V49="",0,IF(V49=H49,0.5,IF(V49&gt;H49,1,IF(AND(V49&gt;0,H49=""),1,0)))))</f>
      </c>
      <c r="Y49" s="349"/>
    </row>
    <row r="50" spans="1:25" ht="12.75" customHeight="1">
      <c r="A50" s="139">
        <f>übertrag!M28</f>
        <v>0</v>
      </c>
      <c r="B50" s="336"/>
      <c r="C50" s="337"/>
      <c r="D50" s="338"/>
      <c r="E50" s="138">
        <f>IF(Einzelergebnisse!A45=0,"",Einzelergebnisse!E48)</f>
      </c>
      <c r="F50" s="138">
        <f>IF(Einzelergebnisse!D48=0,"",Einzelergebnisse!D48)</f>
      </c>
      <c r="G50" s="138">
        <f>IF(Einzelergebnisse!C48=0,"",Einzelergebnisse!C48)</f>
      </c>
      <c r="H50" s="304">
        <f>IF(Einzelergebnisse!F48=0,"",Einzelergebnisse!F48)</f>
      </c>
      <c r="I50" s="305"/>
      <c r="J50" s="175">
        <f>IF(Einzelergebnisse!$A$45=0,"",IF(H50="",0,IF(H50=V50,0.5,IF(H50&gt;V50,1,IF(AND(H50&gt;0,V50=""),1,0)))))</f>
      </c>
      <c r="K50" s="350"/>
      <c r="L50" s="118"/>
      <c r="M50" s="118"/>
      <c r="N50" s="123"/>
      <c r="O50" s="121">
        <f>IF(übertrag!M13="",übertrag!N13,übertrag!M13)</f>
        <v>0</v>
      </c>
      <c r="P50" s="322"/>
      <c r="Q50" s="322"/>
      <c r="R50" s="323"/>
      <c r="S50" s="138">
        <f>IF(Einzelergebnisse!H45=0,"",Einzelergebnisse!L48)</f>
      </c>
      <c r="T50" s="138">
        <f>IF(Einzelergebnisse!K48=0,"",Einzelergebnisse!K48)</f>
      </c>
      <c r="U50" s="138">
        <f>IF(Einzelergebnisse!J48=0,"",Einzelergebnisse!J48)</f>
      </c>
      <c r="V50" s="304">
        <f>IF(Einzelergebnisse!M48=0,"",Einzelergebnisse!M48)</f>
      </c>
      <c r="W50" s="305"/>
      <c r="X50" s="175">
        <f>IF(Einzelergebnisse!$H$45=0,"",IF(V50="",0,IF(V50=H50,0.5,IF(V50&gt;H50,1,IF(AND(V50&gt;0,H50=""),1,0)))))</f>
      </c>
      <c r="Y50" s="350"/>
    </row>
    <row r="51" spans="1:25" ht="12.75" customHeight="1" thickBot="1">
      <c r="A51" s="125"/>
      <c r="B51" s="125"/>
      <c r="C51" s="125"/>
      <c r="D51" s="125"/>
      <c r="E51" s="184">
        <f>IF(Einzelergebnisse!A45=0,"",SUM(E46:E50))</f>
      </c>
      <c r="F51" s="185">
        <f>IF(Einzelergebnisse!A45=0,"",SUM(F46:F50))</f>
      </c>
      <c r="G51" s="184">
        <f>IF(Einzelergebnisse!A45=0,"",SUM(G46:G50))</f>
      </c>
      <c r="H51" s="312">
        <f>IF(Einzelergebnisse!A45=0,"",SUM(H46:H50))</f>
      </c>
      <c r="I51" s="313"/>
      <c r="J51" s="184">
        <f>IF(Einzelergebnisse!A45=0,"",SUM(J46:J47,J49:J50))</f>
      </c>
      <c r="K51" s="186"/>
      <c r="L51" s="119"/>
      <c r="M51" s="119"/>
      <c r="N51" s="123"/>
      <c r="O51" s="123"/>
      <c r="P51" s="123"/>
      <c r="Q51" s="123"/>
      <c r="R51" s="123"/>
      <c r="S51" s="184">
        <f>IF(Einzelergebnisse!H45=0,"",SUM(S46,S47,S49,S50))</f>
      </c>
      <c r="T51" s="185">
        <f>IF(Einzelergebnisse!H45=0,"",SUM(T46,T47,T49,T50))</f>
      </c>
      <c r="U51" s="184">
        <f>IF(Einzelergebnisse!H45=0,"",SUM(U46,U47,U49,U50))</f>
      </c>
      <c r="V51" s="312">
        <f>IF(Einzelergebnisse!H45=0,"",SUM(V46,V47,V49,V50))</f>
      </c>
      <c r="W51" s="313"/>
      <c r="X51" s="184">
        <f>IF(Einzelergebnisse!H45=0,"",SUM(X46:X47,X49:X50))</f>
      </c>
      <c r="Y51" s="186"/>
    </row>
    <row r="52" spans="1:26" ht="12.75" customHeight="1">
      <c r="A52" s="125"/>
      <c r="B52" s="125"/>
      <c r="C52" s="125"/>
      <c r="D52" s="154"/>
      <c r="E52" s="188" t="s">
        <v>90</v>
      </c>
      <c r="F52" s="188" t="s">
        <v>91</v>
      </c>
      <c r="G52" s="188" t="s">
        <v>92</v>
      </c>
      <c r="H52" s="302" t="s">
        <v>93</v>
      </c>
      <c r="I52" s="302"/>
      <c r="J52" s="188" t="s">
        <v>94</v>
      </c>
      <c r="K52" s="188" t="s">
        <v>95</v>
      </c>
      <c r="L52" s="156"/>
      <c r="M52" s="126"/>
      <c r="N52" s="125"/>
      <c r="O52" s="125"/>
      <c r="P52" s="125"/>
      <c r="Q52" s="125"/>
      <c r="R52" s="155"/>
      <c r="S52" s="188" t="s">
        <v>90</v>
      </c>
      <c r="T52" s="188" t="s">
        <v>91</v>
      </c>
      <c r="U52" s="188" t="s">
        <v>92</v>
      </c>
      <c r="V52" s="302" t="s">
        <v>93</v>
      </c>
      <c r="W52" s="302"/>
      <c r="X52" s="188" t="s">
        <v>94</v>
      </c>
      <c r="Y52" s="188" t="s">
        <v>95</v>
      </c>
      <c r="Z52" s="157"/>
    </row>
    <row r="53" spans="1:25" ht="14.25" customHeight="1">
      <c r="A53" s="125"/>
      <c r="B53" s="125"/>
      <c r="C53" s="125"/>
      <c r="D53" s="126"/>
      <c r="E53" s="183">
        <f>IF(Einzelergebnisse!A5=0,"",SUM(E16,E23,E30,E37,E44,E51))</f>
      </c>
      <c r="F53" s="183">
        <f>IF(Einzelergebnisse!A5=0,"",SUM(F16,F23,F30,F37,F44,F51))</f>
      </c>
      <c r="G53" s="183">
        <f>IF(Einzelergebnisse!A5=0,"",SUM(G16,G23,G30,G37,G44,G51))</f>
      </c>
      <c r="H53" s="303">
        <f>IF(Einzelergebnisse!A5=0,"",SUM(H16,H23,H30,H37,H44,H51))</f>
      </c>
      <c r="I53" s="303" t="e">
        <f>IF(Einzelergebnisse!#REF!=0,"",SUM(I16,I23,I37,I30,I44,I51))</f>
        <v>#REF!</v>
      </c>
      <c r="J53" s="183">
        <f>IF(Einzelergebnisse!A5=0,"",SUM(J16,J23,J30,J37,J44,J51))</f>
      </c>
      <c r="K53" s="183">
        <f>IF(Einzelergebnisse!A5=0,"",SUM(K11,K18,K25,K32,K39,K46))</f>
      </c>
      <c r="L53" s="301" t="s">
        <v>79</v>
      </c>
      <c r="M53" s="301"/>
      <c r="N53" s="301"/>
      <c r="O53" s="115"/>
      <c r="P53" s="125"/>
      <c r="Q53" s="125"/>
      <c r="R53" s="126"/>
      <c r="S53" s="183">
        <f>IF(Einzelergebnisse!H5=0,"",SUM(S16,S23,S30,S37,S44,S51))</f>
      </c>
      <c r="T53" s="183">
        <f>IF(Einzelergebnisse!H5=0,"",SUM(T16,T23,T30,T37,T44,T51))</f>
      </c>
      <c r="U53" s="183">
        <f>IF(Einzelergebnisse!H5=0,"",SUM(U16,U23,U30,U37,U44,U51))</f>
      </c>
      <c r="V53" s="303">
        <f>IF(Einzelergebnisse!H5=0,"",SUM(V16,V23,V30,V37,V44,V51))</f>
      </c>
      <c r="W53" s="303"/>
      <c r="X53" s="183">
        <f>IF(Einzelergebnisse!H5=0,"",SUM(X16,X23,X30,X37,X44,X51))</f>
      </c>
      <c r="Y53" s="183">
        <f>IF(Einzelergebnisse!H5=0,"",SUM(Y11,Y18,Y25,Y32,Y39,Y46))</f>
      </c>
    </row>
    <row r="54" spans="3:24" ht="13.5" customHeight="1">
      <c r="C54" s="127" t="s">
        <v>81</v>
      </c>
      <c r="D54" s="158">
        <f>IF(Einzelergebnisse!A5=0,"",SUM(H16,H23,H30,H37,H44,H51))</f>
      </c>
      <c r="E54" s="365" t="s">
        <v>78</v>
      </c>
      <c r="F54" s="365"/>
      <c r="G54" s="365"/>
      <c r="H54" s="365"/>
      <c r="I54" s="365"/>
      <c r="J54" s="158">
        <f>IF(Einzelergebnisse!A5=0,"",IF(D54=0,0,IF(D54=R54,1,IF(D54&gt;R54,2,0))))</f>
      </c>
      <c r="K54" s="108"/>
      <c r="L54" s="166">
        <f>IF(Einzelergebnisse!A5=0,"",SUM(K53,J54))</f>
      </c>
      <c r="M54" s="168" t="s">
        <v>60</v>
      </c>
      <c r="N54" s="144">
        <f>IF(Einzelergebnisse!H5=0,"",SUM(X54,Y53))</f>
      </c>
      <c r="O54" s="128"/>
      <c r="Q54" s="127" t="s">
        <v>81</v>
      </c>
      <c r="R54" s="158">
        <f>IF(Einzelergebnisse!H5=0,"",SUM(V16,V23,V30,V37,V44,V51))</f>
      </c>
      <c r="S54" s="365" t="s">
        <v>78</v>
      </c>
      <c r="T54" s="365"/>
      <c r="U54" s="365"/>
      <c r="V54" s="365"/>
      <c r="W54" s="127"/>
      <c r="X54" s="158">
        <f>IF(Einzelergebnisse!H5=0,"",IF(R54=0,0,IF(R54=D54,1,IF(R54&gt;D54,2,0))))</f>
      </c>
    </row>
    <row r="55" spans="5:14" ht="13.5" customHeight="1">
      <c r="E55" s="174"/>
      <c r="K55" s="127" t="s">
        <v>86</v>
      </c>
      <c r="L55" s="167">
        <f>IF(Einzelergebnisse!A5=0,"",IF(L54=0,0,IF(L54=N54,1,IF(L54&gt;N54,2,0))))</f>
      </c>
      <c r="M55" s="168" t="s">
        <v>60</v>
      </c>
      <c r="N55" s="167">
        <f>IF(Einzelergebnisse!A5=0,"",IF(N54=0,0,IF(N54=L54,1,IF(N54&gt;L54,2,0))))</f>
      </c>
    </row>
    <row r="56" spans="11:14" ht="4.5" customHeight="1">
      <c r="K56" s="108"/>
      <c r="L56" s="99"/>
      <c r="N56" s="99"/>
    </row>
    <row r="57" spans="2:25" ht="10.5" customHeight="1">
      <c r="B57" s="131" t="s">
        <v>75</v>
      </c>
      <c r="H57" s="131" t="s">
        <v>61</v>
      </c>
      <c r="I57" s="147" t="str">
        <f>IF(übertrag!Q21=TRUE,"x","")</f>
        <v>x</v>
      </c>
      <c r="J57" s="151" t="s">
        <v>62</v>
      </c>
      <c r="K57" s="148">
        <f>IF(übertrag!Q9=TRUE,"x","")</f>
      </c>
      <c r="L57" s="150" t="s">
        <v>63</v>
      </c>
      <c r="M57" s="99"/>
      <c r="Q57" s="129"/>
      <c r="R57" s="131" t="s">
        <v>64</v>
      </c>
      <c r="U57" s="131" t="s">
        <v>65</v>
      </c>
      <c r="V57" s="148">
        <f>IF(übertrag!Q24=TRUE,"x","")</f>
      </c>
      <c r="W57" s="130" t="s">
        <v>62</v>
      </c>
      <c r="X57" s="148" t="str">
        <f>IF(übertrag!Q17=TRUE,"x","")</f>
        <v>x</v>
      </c>
      <c r="Y57" s="151" t="s">
        <v>63</v>
      </c>
    </row>
    <row r="58" spans="2:25" ht="10.5" customHeight="1">
      <c r="B58" s="131" t="s">
        <v>76</v>
      </c>
      <c r="H58" s="131" t="s">
        <v>66</v>
      </c>
      <c r="I58" s="147" t="str">
        <f>IF(übertrag!Q22=TRUE,"x","")</f>
        <v>x</v>
      </c>
      <c r="J58" s="130" t="s">
        <v>62</v>
      </c>
      <c r="K58" s="148">
        <f>IF(übertrag!Q10=TRUE,"x","")</f>
      </c>
      <c r="L58" s="150" t="s">
        <v>63</v>
      </c>
      <c r="M58" s="99"/>
      <c r="Q58" s="129"/>
      <c r="R58" s="131" t="s">
        <v>67</v>
      </c>
      <c r="U58" s="131" t="s">
        <v>68</v>
      </c>
      <c r="V58" s="148">
        <f>IF(übertrag!Q25=TRUE,"x","")</f>
      </c>
      <c r="W58" s="130" t="s">
        <v>62</v>
      </c>
      <c r="X58" s="148" t="str">
        <f>IF(übertrag!Q18=TRUE,"x","")</f>
        <v>x</v>
      </c>
      <c r="Y58" s="151" t="s">
        <v>63</v>
      </c>
    </row>
    <row r="59" spans="2:25" ht="10.5" customHeight="1">
      <c r="B59" s="131" t="s">
        <v>77</v>
      </c>
      <c r="H59" s="131" t="s">
        <v>69</v>
      </c>
      <c r="I59" s="148">
        <f>IF(übertrag!Q23=TRUE,"x","")</f>
      </c>
      <c r="J59" s="130" t="s">
        <v>62</v>
      </c>
      <c r="K59" s="148" t="str">
        <f>IF(übertrag!Q16=TRUE,"x","")</f>
        <v>x</v>
      </c>
      <c r="L59" s="150" t="s">
        <v>63</v>
      </c>
      <c r="M59" s="99"/>
      <c r="Q59" s="129"/>
      <c r="R59" s="131" t="s">
        <v>70</v>
      </c>
      <c r="U59" s="131" t="s">
        <v>71</v>
      </c>
      <c r="V59" s="148">
        <f>IF(übertrag!Q26=TRUE,"x","")</f>
      </c>
      <c r="W59" s="130" t="s">
        <v>62</v>
      </c>
      <c r="X59" s="148" t="str">
        <f>IF(übertrag!Q19=TRUE,"x","")</f>
        <v>x</v>
      </c>
      <c r="Y59" s="151" t="s">
        <v>63</v>
      </c>
    </row>
    <row r="60" spans="8:25" ht="10.5" customHeight="1">
      <c r="H60" s="149" t="s">
        <v>73</v>
      </c>
      <c r="I60" s="134">
        <f>IF(übertrag!Q27=TRUE,"x","")</f>
      </c>
      <c r="J60" s="81" t="s">
        <v>62</v>
      </c>
      <c r="K60" s="134">
        <f>IF(übertrag!Q28=TRUE,"x","")</f>
      </c>
      <c r="L60" s="153" t="s">
        <v>63</v>
      </c>
      <c r="P60" s="131" t="s">
        <v>74</v>
      </c>
      <c r="Q60" s="134">
        <f>IF(übertrag!Q20=TRUE,"x","")</f>
      </c>
      <c r="U60" s="149" t="s">
        <v>73</v>
      </c>
      <c r="V60" s="134">
        <f>IF(übertrag!Q29=TRUE,"x","")</f>
      </c>
      <c r="W60" s="81" t="s">
        <v>62</v>
      </c>
      <c r="X60" s="148">
        <f>IF(übertrag!Q30=TRUE,"x","")</f>
      </c>
      <c r="Y60" s="152" t="s">
        <v>63</v>
      </c>
    </row>
    <row r="61" spans="1:26" ht="18" customHeight="1">
      <c r="A61" s="129"/>
      <c r="B61" s="131" t="s">
        <v>82</v>
      </c>
      <c r="C61" s="366"/>
      <c r="D61" s="366"/>
      <c r="E61" s="366"/>
      <c r="F61" s="366"/>
      <c r="G61" s="366"/>
      <c r="H61" s="366"/>
      <c r="I61" s="366"/>
      <c r="J61" s="366"/>
      <c r="K61" s="366"/>
      <c r="L61" s="366"/>
      <c r="M61" s="366"/>
      <c r="N61" s="366"/>
      <c r="O61" s="366"/>
      <c r="P61" s="366"/>
      <c r="Q61" s="366"/>
      <c r="R61" s="366"/>
      <c r="S61" s="366"/>
      <c r="T61" s="366"/>
      <c r="U61" s="366"/>
      <c r="V61" s="366"/>
      <c r="W61" s="366"/>
      <c r="X61" s="366"/>
      <c r="Y61" s="366"/>
      <c r="Z61" s="181"/>
    </row>
    <row r="62" spans="1:26" ht="18" customHeight="1">
      <c r="A62" s="366"/>
      <c r="B62" s="366"/>
      <c r="C62" s="366"/>
      <c r="D62" s="366"/>
      <c r="E62" s="366"/>
      <c r="F62" s="366"/>
      <c r="G62" s="366"/>
      <c r="H62" s="366"/>
      <c r="I62" s="366"/>
      <c r="J62" s="366"/>
      <c r="K62" s="366"/>
      <c r="L62" s="366"/>
      <c r="M62" s="366"/>
      <c r="N62" s="366"/>
      <c r="O62" s="366"/>
      <c r="P62" s="366"/>
      <c r="Q62" s="366"/>
      <c r="R62" s="366"/>
      <c r="S62" s="366"/>
      <c r="T62" s="366"/>
      <c r="U62" s="366"/>
      <c r="V62" s="366"/>
      <c r="W62" s="366"/>
      <c r="X62" s="366"/>
      <c r="Y62" s="366"/>
      <c r="Z62" s="181"/>
    </row>
    <row r="63" spans="1:26" ht="18" customHeight="1">
      <c r="A63" s="375"/>
      <c r="B63" s="375"/>
      <c r="C63" s="375"/>
      <c r="D63" s="375"/>
      <c r="E63" s="375"/>
      <c r="F63" s="375"/>
      <c r="G63" s="375"/>
      <c r="H63" s="375"/>
      <c r="I63" s="375"/>
      <c r="J63" s="375"/>
      <c r="K63" s="375"/>
      <c r="L63" s="375"/>
      <c r="M63" s="375"/>
      <c r="N63" s="375"/>
      <c r="O63" s="375"/>
      <c r="P63" s="375"/>
      <c r="Q63" s="375"/>
      <c r="R63" s="375"/>
      <c r="S63" s="375"/>
      <c r="T63" s="375"/>
      <c r="U63" s="375"/>
      <c r="V63" s="375"/>
      <c r="W63" s="375"/>
      <c r="X63" s="375"/>
      <c r="Y63" s="375"/>
      <c r="Z63" s="181"/>
    </row>
    <row r="64" spans="1:26" ht="18" customHeight="1">
      <c r="A64" s="102"/>
      <c r="B64" s="132" t="s">
        <v>41</v>
      </c>
      <c r="C64" s="370"/>
      <c r="D64" s="371"/>
      <c r="E64" s="371"/>
      <c r="F64" s="371"/>
      <c r="G64" s="101"/>
      <c r="H64" s="101"/>
      <c r="I64" s="101"/>
      <c r="J64" s="101"/>
      <c r="K64" s="132" t="s">
        <v>83</v>
      </c>
      <c r="L64" s="373"/>
      <c r="M64" s="373"/>
      <c r="N64" s="373"/>
      <c r="O64" s="373"/>
      <c r="P64" s="373"/>
      <c r="Q64" s="101"/>
      <c r="R64" s="102"/>
      <c r="S64" s="132" t="s">
        <v>4</v>
      </c>
      <c r="T64" s="370"/>
      <c r="U64" s="370"/>
      <c r="V64" s="370"/>
      <c r="W64" s="370"/>
      <c r="X64" s="370"/>
      <c r="Y64" s="370"/>
      <c r="Z64" s="182"/>
    </row>
    <row r="65" spans="3:26" ht="15.75" customHeight="1">
      <c r="C65" s="369"/>
      <c r="D65" s="369"/>
      <c r="E65" s="369"/>
      <c r="F65" s="369"/>
      <c r="G65" s="372"/>
      <c r="H65" s="372"/>
      <c r="I65" s="372"/>
      <c r="J65" s="372"/>
      <c r="K65" s="372"/>
      <c r="L65" s="374"/>
      <c r="M65" s="374"/>
      <c r="N65" s="374"/>
      <c r="O65" s="374"/>
      <c r="P65" s="374"/>
      <c r="T65" s="367"/>
      <c r="U65" s="367"/>
      <c r="V65" s="367"/>
      <c r="W65" s="367"/>
      <c r="X65" s="367"/>
      <c r="Y65" s="367"/>
      <c r="Z65" s="368"/>
    </row>
    <row r="66" spans="10:24" ht="12.75">
      <c r="J66" s="174"/>
      <c r="X66" s="174"/>
    </row>
    <row r="67" ht="12.75">
      <c r="E67" s="174"/>
    </row>
  </sheetData>
  <sheetProtection password="849D" sheet="1"/>
  <mergeCells count="177">
    <mergeCell ref="E1:Q1"/>
    <mergeCell ref="A62:Y62"/>
    <mergeCell ref="A63:Y63"/>
    <mergeCell ref="P20:R20"/>
    <mergeCell ref="P18:R19"/>
    <mergeCell ref="P25:R26"/>
    <mergeCell ref="P24:R24"/>
    <mergeCell ref="P21:R22"/>
    <mergeCell ref="K25:K29"/>
    <mergeCell ref="H29:I29"/>
    <mergeCell ref="H28:I28"/>
    <mergeCell ref="T65:Z65"/>
    <mergeCell ref="C65:F65"/>
    <mergeCell ref="C64:F64"/>
    <mergeCell ref="G65:K65"/>
    <mergeCell ref="L64:P64"/>
    <mergeCell ref="T64:Y64"/>
    <mergeCell ref="L65:P65"/>
    <mergeCell ref="B48:D48"/>
    <mergeCell ref="H27:I27"/>
    <mergeCell ref="P31:R31"/>
    <mergeCell ref="P45:R45"/>
    <mergeCell ref="H43:I43"/>
    <mergeCell ref="H32:I32"/>
    <mergeCell ref="H41:I41"/>
    <mergeCell ref="H42:I42"/>
    <mergeCell ref="H38:I38"/>
    <mergeCell ref="H34:I34"/>
    <mergeCell ref="B10:D10"/>
    <mergeCell ref="H23:I23"/>
    <mergeCell ref="B11:D12"/>
    <mergeCell ref="C61:Y61"/>
    <mergeCell ref="H25:I25"/>
    <mergeCell ref="B14:D15"/>
    <mergeCell ref="B20:D20"/>
    <mergeCell ref="B24:D24"/>
    <mergeCell ref="B25:D26"/>
    <mergeCell ref="H21:I21"/>
    <mergeCell ref="B49:D50"/>
    <mergeCell ref="P49:R50"/>
    <mergeCell ref="H49:I49"/>
    <mergeCell ref="H48:I48"/>
    <mergeCell ref="H50:I50"/>
    <mergeCell ref="D8:K8"/>
    <mergeCell ref="H10:I10"/>
    <mergeCell ref="H20:I20"/>
    <mergeCell ref="H24:I24"/>
    <mergeCell ref="K18:K22"/>
    <mergeCell ref="E54:I54"/>
    <mergeCell ref="S54:V54"/>
    <mergeCell ref="K32:K36"/>
    <mergeCell ref="P34:R34"/>
    <mergeCell ref="V52:W52"/>
    <mergeCell ref="V51:W51"/>
    <mergeCell ref="K39:K43"/>
    <mergeCell ref="V44:W44"/>
    <mergeCell ref="V33:W33"/>
    <mergeCell ref="P48:R48"/>
    <mergeCell ref="Y46:Y50"/>
    <mergeCell ref="K46:K50"/>
    <mergeCell ref="P46:R47"/>
    <mergeCell ref="V49:W49"/>
    <mergeCell ref="V50:W50"/>
    <mergeCell ref="V48:W48"/>
    <mergeCell ref="V47:W47"/>
    <mergeCell ref="V46:W46"/>
    <mergeCell ref="Y32:Y36"/>
    <mergeCell ref="Y39:Y43"/>
    <mergeCell ref="P41:R41"/>
    <mergeCell ref="P32:R33"/>
    <mergeCell ref="P39:R40"/>
    <mergeCell ref="P42:R43"/>
    <mergeCell ref="P35:R36"/>
    <mergeCell ref="V35:W35"/>
    <mergeCell ref="V34:W34"/>
    <mergeCell ref="P38:R38"/>
    <mergeCell ref="Y25:Y29"/>
    <mergeCell ref="P28:R29"/>
    <mergeCell ref="P27:R27"/>
    <mergeCell ref="V18:W18"/>
    <mergeCell ref="V19:W19"/>
    <mergeCell ref="V28:W28"/>
    <mergeCell ref="V29:W29"/>
    <mergeCell ref="V24:W24"/>
    <mergeCell ref="V20:W20"/>
    <mergeCell ref="V27:W27"/>
    <mergeCell ref="Y11:Y15"/>
    <mergeCell ref="P10:R10"/>
    <mergeCell ref="V11:W11"/>
    <mergeCell ref="P17:R17"/>
    <mergeCell ref="V12:W12"/>
    <mergeCell ref="V10:W10"/>
    <mergeCell ref="V13:W13"/>
    <mergeCell ref="V3:Y3"/>
    <mergeCell ref="R8:Y8"/>
    <mergeCell ref="N4:O4"/>
    <mergeCell ref="N5:O5"/>
    <mergeCell ref="P4:Y4"/>
    <mergeCell ref="V5:Y5"/>
    <mergeCell ref="P6:Y6"/>
    <mergeCell ref="P3:R3"/>
    <mergeCell ref="P5:R5"/>
    <mergeCell ref="N6:O6"/>
    <mergeCell ref="N2:O2"/>
    <mergeCell ref="P2:Y2"/>
    <mergeCell ref="Y18:Y22"/>
    <mergeCell ref="B13:D13"/>
    <mergeCell ref="H16:I16"/>
    <mergeCell ref="H18:I18"/>
    <mergeCell ref="H19:I19"/>
    <mergeCell ref="H13:I13"/>
    <mergeCell ref="H17:I17"/>
    <mergeCell ref="H15:I15"/>
    <mergeCell ref="B42:D43"/>
    <mergeCell ref="B46:D47"/>
    <mergeCell ref="B34:D34"/>
    <mergeCell ref="B45:D45"/>
    <mergeCell ref="B38:D38"/>
    <mergeCell ref="B39:D40"/>
    <mergeCell ref="B35:D36"/>
    <mergeCell ref="B41:D41"/>
    <mergeCell ref="B32:D33"/>
    <mergeCell ref="B27:D27"/>
    <mergeCell ref="B28:D29"/>
    <mergeCell ref="B18:D19"/>
    <mergeCell ref="V30:W30"/>
    <mergeCell ref="V25:W25"/>
    <mergeCell ref="V26:W26"/>
    <mergeCell ref="B21:D22"/>
    <mergeCell ref="H22:I22"/>
    <mergeCell ref="H26:I26"/>
    <mergeCell ref="P14:R15"/>
    <mergeCell ref="V14:W14"/>
    <mergeCell ref="V15:W15"/>
    <mergeCell ref="V16:W16"/>
    <mergeCell ref="B31:D31"/>
    <mergeCell ref="V31:W31"/>
    <mergeCell ref="B17:D17"/>
    <mergeCell ref="K11:K15"/>
    <mergeCell ref="V21:W21"/>
    <mergeCell ref="V22:W22"/>
    <mergeCell ref="V23:W23"/>
    <mergeCell ref="V32:W32"/>
    <mergeCell ref="H11:I11"/>
    <mergeCell ref="H12:I12"/>
    <mergeCell ref="H14:I14"/>
    <mergeCell ref="V17:W17"/>
    <mergeCell ref="P13:R13"/>
    <mergeCell ref="P11:R12"/>
    <mergeCell ref="H30:I30"/>
    <mergeCell ref="H51:I51"/>
    <mergeCell ref="H36:I36"/>
    <mergeCell ref="H37:I37"/>
    <mergeCell ref="H40:I40"/>
    <mergeCell ref="H31:I31"/>
    <mergeCell ref="H44:I44"/>
    <mergeCell ref="H33:I33"/>
    <mergeCell ref="L7:N7"/>
    <mergeCell ref="V53:W53"/>
    <mergeCell ref="V43:W43"/>
    <mergeCell ref="V36:W36"/>
    <mergeCell ref="V37:W37"/>
    <mergeCell ref="V45:W45"/>
    <mergeCell ref="V38:W38"/>
    <mergeCell ref="V40:W40"/>
    <mergeCell ref="V39:W39"/>
    <mergeCell ref="V41:W41"/>
    <mergeCell ref="V42:W42"/>
    <mergeCell ref="L8:N8"/>
    <mergeCell ref="L53:N53"/>
    <mergeCell ref="H52:I52"/>
    <mergeCell ref="H53:I53"/>
    <mergeCell ref="H35:I35"/>
    <mergeCell ref="H45:I45"/>
    <mergeCell ref="H46:I46"/>
    <mergeCell ref="H47:I47"/>
    <mergeCell ref="H39:I39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0" operator="equal" stopIfTrue="1">
      <formula>0</formula>
    </cfRule>
  </conditionalFormatting>
  <printOptions/>
  <pageMargins left="0.2362204724409449" right="0.2362204724409449" top="0.5905511811023623" bottom="0.5905511811023623" header="0.31496062992125984" footer="0.31496062992125984"/>
  <pageSetup fitToHeight="1" fitToWidth="1" horizontalDpi="300" verticalDpi="300" orientation="portrait" paperSize="9" scale="96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P101"/>
  <sheetViews>
    <sheetView showGridLines="0" zoomScalePageLayoutView="0" workbookViewId="0" topLeftCell="A1">
      <selection activeCell="C5" sqref="C5"/>
    </sheetView>
  </sheetViews>
  <sheetFormatPr defaultColWidth="11.421875" defaultRowHeight="12.75"/>
  <cols>
    <col min="1" max="1" width="22.421875" style="15" customWidth="1"/>
    <col min="2" max="2" width="4.8515625" style="15" customWidth="1"/>
    <col min="3" max="6" width="4.7109375" style="15" customWidth="1"/>
    <col min="7" max="7" width="3.7109375" style="14" customWidth="1"/>
    <col min="8" max="8" width="22.421875" style="15" customWidth="1"/>
    <col min="9" max="9" width="4.8515625" style="15" customWidth="1"/>
    <col min="10" max="10" width="4.7109375" style="15" customWidth="1"/>
    <col min="11" max="11" width="4.28125" style="15" customWidth="1"/>
    <col min="12" max="13" width="4.7109375" style="15" customWidth="1"/>
    <col min="14" max="14" width="11.8515625" style="15" bestFit="1" customWidth="1"/>
    <col min="15" max="16384" width="11.421875" style="15" customWidth="1"/>
  </cols>
  <sheetData>
    <row r="1" spans="1:16" s="16" customFormat="1" ht="18">
      <c r="A1" s="165"/>
      <c r="B1" s="170"/>
      <c r="C1" s="165"/>
      <c r="D1" s="169"/>
      <c r="E1" s="171"/>
      <c r="F1" s="169"/>
      <c r="G1" s="50"/>
      <c r="H1" s="165"/>
      <c r="I1" s="170"/>
      <c r="J1" s="165"/>
      <c r="K1" s="169"/>
      <c r="L1" s="171"/>
      <c r="M1" s="169"/>
      <c r="N1" s="46"/>
      <c r="O1" s="48"/>
      <c r="P1" s="48"/>
    </row>
    <row r="2" spans="1:16" s="16" customFormat="1" ht="18">
      <c r="A2" s="376" t="str">
        <f>"Heimmannschaft:     "&amp;DKB!D8</f>
        <v>Heimmannschaft:     Heimmannschaft</v>
      </c>
      <c r="B2" s="376"/>
      <c r="C2" s="376"/>
      <c r="D2" s="376"/>
      <c r="E2" s="376"/>
      <c r="F2" s="376"/>
      <c r="G2" s="265"/>
      <c r="H2" s="376" t="str">
        <f>"Gastmannschaft:     "&amp;DKB!R8</f>
        <v>Gastmannschaft:     Gastmannschaft 1</v>
      </c>
      <c r="I2" s="376"/>
      <c r="J2" s="376"/>
      <c r="K2" s="376"/>
      <c r="L2" s="376"/>
      <c r="M2" s="376"/>
      <c r="N2" s="47"/>
      <c r="O2" s="48"/>
      <c r="P2" s="48"/>
    </row>
    <row r="3" spans="1:16" ht="12.75">
      <c r="A3" s="14"/>
      <c r="B3" s="14"/>
      <c r="C3" s="14"/>
      <c r="D3" s="14"/>
      <c r="E3" s="14"/>
      <c r="F3" s="14"/>
      <c r="G3" s="47"/>
      <c r="H3" s="14"/>
      <c r="I3" s="14"/>
      <c r="J3" s="14"/>
      <c r="K3" s="14"/>
      <c r="L3" s="14"/>
      <c r="M3" s="14"/>
      <c r="N3" s="47"/>
      <c r="O3" s="14"/>
      <c r="P3" s="14"/>
    </row>
    <row r="4" spans="1:16" ht="18" customHeight="1">
      <c r="A4" s="14" t="s">
        <v>1</v>
      </c>
      <c r="B4" s="242" t="s">
        <v>102</v>
      </c>
      <c r="C4" s="243" t="s">
        <v>27</v>
      </c>
      <c r="D4" s="243" t="s">
        <v>59</v>
      </c>
      <c r="E4" s="243" t="s">
        <v>58</v>
      </c>
      <c r="F4" s="243" t="s">
        <v>72</v>
      </c>
      <c r="H4" s="14" t="s">
        <v>1</v>
      </c>
      <c r="I4" s="242" t="s">
        <v>102</v>
      </c>
      <c r="J4" s="243" t="s">
        <v>27</v>
      </c>
      <c r="K4" s="243" t="s">
        <v>59</v>
      </c>
      <c r="L4" s="243" t="s">
        <v>58</v>
      </c>
      <c r="M4" s="243" t="s">
        <v>72</v>
      </c>
      <c r="N4" s="14"/>
      <c r="O4" s="14"/>
      <c r="P4" s="14"/>
    </row>
    <row r="5" spans="1:16" ht="17.25" customHeight="1">
      <c r="A5" s="49">
        <f>DKB!B11</f>
        <v>0</v>
      </c>
      <c r="B5" s="282">
        <v>1</v>
      </c>
      <c r="C5" s="287"/>
      <c r="D5" s="283">
        <f>SUM(F5-C5)</f>
        <v>0</v>
      </c>
      <c r="E5" s="287"/>
      <c r="F5" s="287"/>
      <c r="H5" s="49">
        <f>DKB!P11</f>
        <v>0</v>
      </c>
      <c r="I5" s="282">
        <v>1</v>
      </c>
      <c r="J5" s="287"/>
      <c r="K5" s="283">
        <f>SUM(M5-J5)</f>
        <v>0</v>
      </c>
      <c r="L5" s="287"/>
      <c r="M5" s="287"/>
      <c r="N5" s="14"/>
      <c r="O5" s="14"/>
      <c r="P5" s="14"/>
    </row>
    <row r="6" spans="1:16" ht="17.25" customHeight="1">
      <c r="A6" s="14"/>
      <c r="B6" s="282">
        <v>2</v>
      </c>
      <c r="C6" s="287"/>
      <c r="D6" s="283">
        <f>SUM(F6-C6)</f>
        <v>0</v>
      </c>
      <c r="E6" s="287"/>
      <c r="F6" s="287"/>
      <c r="H6" s="14"/>
      <c r="I6" s="282">
        <v>2</v>
      </c>
      <c r="J6" s="287"/>
      <c r="K6" s="283">
        <f>SUM(M6-J6)</f>
        <v>0</v>
      </c>
      <c r="L6" s="287"/>
      <c r="M6" s="287"/>
      <c r="N6" s="14"/>
      <c r="O6" s="14"/>
      <c r="P6" s="14"/>
    </row>
    <row r="7" spans="1:16" ht="17.25" customHeight="1">
      <c r="A7" s="49">
        <f>DKB!B14</f>
        <v>0</v>
      </c>
      <c r="B7" s="282">
        <v>3</v>
      </c>
      <c r="C7" s="287"/>
      <c r="D7" s="283">
        <f>SUM(F7-C7)</f>
        <v>0</v>
      </c>
      <c r="E7" s="287"/>
      <c r="F7" s="287"/>
      <c r="H7" s="49">
        <f>DKB!P14</f>
        <v>0</v>
      </c>
      <c r="I7" s="282">
        <v>3</v>
      </c>
      <c r="J7" s="287"/>
      <c r="K7" s="283">
        <f>SUM(M7-J7)</f>
        <v>0</v>
      </c>
      <c r="L7" s="287"/>
      <c r="M7" s="287"/>
      <c r="N7" s="14"/>
      <c r="O7" s="14"/>
      <c r="P7" s="14"/>
    </row>
    <row r="8" spans="1:16" ht="17.25" customHeight="1">
      <c r="A8" s="14"/>
      <c r="B8" s="282">
        <v>4</v>
      </c>
      <c r="C8" s="287"/>
      <c r="D8" s="283">
        <f>SUM(F8-C8)</f>
        <v>0</v>
      </c>
      <c r="E8" s="287"/>
      <c r="F8" s="287"/>
      <c r="H8" s="14"/>
      <c r="I8" s="282">
        <v>4</v>
      </c>
      <c r="J8" s="287"/>
      <c r="K8" s="283">
        <f>SUM(M8-J8)</f>
        <v>0</v>
      </c>
      <c r="L8" s="287"/>
      <c r="M8" s="287"/>
      <c r="N8" s="14"/>
      <c r="O8" s="14"/>
      <c r="P8" s="14"/>
    </row>
    <row r="9" spans="1:16" ht="17.25" customHeight="1">
      <c r="A9" s="14"/>
      <c r="B9" s="284"/>
      <c r="C9" s="283">
        <f>SUM(C5:C8)</f>
        <v>0</v>
      </c>
      <c r="D9" s="283">
        <f>SUM(D5:D8)</f>
        <v>0</v>
      </c>
      <c r="E9" s="283">
        <f>SUM(E5:E8)</f>
        <v>0</v>
      </c>
      <c r="F9" s="283">
        <f>SUM(F5:F8)</f>
        <v>0</v>
      </c>
      <c r="H9" s="14"/>
      <c r="I9" s="284"/>
      <c r="J9" s="283">
        <f>SUM(J5:J8)</f>
        <v>0</v>
      </c>
      <c r="K9" s="283">
        <f>SUM(K5:K8)</f>
        <v>0</v>
      </c>
      <c r="L9" s="283">
        <f>SUM(L5:L8)</f>
        <v>0</v>
      </c>
      <c r="M9" s="283">
        <f>SUM(M5:M8)</f>
        <v>0</v>
      </c>
      <c r="N9" s="14"/>
      <c r="O9" s="14"/>
      <c r="P9" s="14"/>
    </row>
    <row r="10" spans="1:16" ht="12.75">
      <c r="A10" s="14"/>
      <c r="B10" s="14"/>
      <c r="C10" s="163"/>
      <c r="D10" s="163"/>
      <c r="E10" s="163"/>
      <c r="F10" s="164"/>
      <c r="H10" s="14"/>
      <c r="I10" s="14"/>
      <c r="J10" s="163"/>
      <c r="K10" s="163"/>
      <c r="L10" s="163"/>
      <c r="M10" s="164"/>
      <c r="N10" s="14"/>
      <c r="O10" s="14"/>
      <c r="P10" s="14"/>
    </row>
    <row r="11" spans="1:16" ht="12.75">
      <c r="A11" s="14"/>
      <c r="B11" s="14"/>
      <c r="C11" s="14"/>
      <c r="D11" s="14"/>
      <c r="E11" s="14"/>
      <c r="F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8" customHeight="1">
      <c r="A12" s="14" t="s">
        <v>1</v>
      </c>
      <c r="B12" s="242" t="s">
        <v>102</v>
      </c>
      <c r="C12" s="243" t="s">
        <v>27</v>
      </c>
      <c r="D12" s="243" t="s">
        <v>59</v>
      </c>
      <c r="E12" s="243" t="s">
        <v>58</v>
      </c>
      <c r="F12" s="243" t="s">
        <v>72</v>
      </c>
      <c r="H12" s="14" t="s">
        <v>1</v>
      </c>
      <c r="I12" s="242" t="s">
        <v>102</v>
      </c>
      <c r="J12" s="243" t="s">
        <v>27</v>
      </c>
      <c r="K12" s="243" t="s">
        <v>59</v>
      </c>
      <c r="L12" s="243" t="s">
        <v>58</v>
      </c>
      <c r="M12" s="243" t="s">
        <v>72</v>
      </c>
      <c r="N12" s="14"/>
      <c r="O12" s="14"/>
      <c r="P12" s="14"/>
    </row>
    <row r="13" spans="1:16" ht="17.25" customHeight="1">
      <c r="A13" s="49">
        <f>DKB!B18</f>
        <v>0</v>
      </c>
      <c r="B13" s="282">
        <v>1</v>
      </c>
      <c r="C13" s="287"/>
      <c r="D13" s="283">
        <f>SUM(F13-C13)</f>
        <v>0</v>
      </c>
      <c r="E13" s="287"/>
      <c r="F13" s="287"/>
      <c r="H13" s="49">
        <f>DKB!P18</f>
        <v>0</v>
      </c>
      <c r="I13" s="282">
        <v>1</v>
      </c>
      <c r="J13" s="287"/>
      <c r="K13" s="283">
        <f>SUM(M13-J13)</f>
        <v>0</v>
      </c>
      <c r="L13" s="287"/>
      <c r="M13" s="287"/>
      <c r="N13" s="14"/>
      <c r="O13" s="14"/>
      <c r="P13" s="14"/>
    </row>
    <row r="14" spans="1:16" ht="17.25" customHeight="1">
      <c r="A14" s="14"/>
      <c r="B14" s="282">
        <v>2</v>
      </c>
      <c r="C14" s="287"/>
      <c r="D14" s="283">
        <f>SUM(F14-C14)</f>
        <v>0</v>
      </c>
      <c r="E14" s="287"/>
      <c r="F14" s="287"/>
      <c r="H14" s="14"/>
      <c r="I14" s="282">
        <v>2</v>
      </c>
      <c r="J14" s="287"/>
      <c r="K14" s="283">
        <f>SUM(M14-J14)</f>
        <v>0</v>
      </c>
      <c r="L14" s="287"/>
      <c r="M14" s="287"/>
      <c r="N14" s="14"/>
      <c r="O14" s="14"/>
      <c r="P14" s="14"/>
    </row>
    <row r="15" spans="1:16" ht="17.25" customHeight="1">
      <c r="A15" s="49">
        <f>DKB!B21</f>
        <v>0</v>
      </c>
      <c r="B15" s="282">
        <v>3</v>
      </c>
      <c r="C15" s="287"/>
      <c r="D15" s="283">
        <f>SUM(F15-C15)</f>
        <v>0</v>
      </c>
      <c r="E15" s="287"/>
      <c r="F15" s="287"/>
      <c r="H15" s="49">
        <f>DKB!P21</f>
        <v>0</v>
      </c>
      <c r="I15" s="282">
        <v>3</v>
      </c>
      <c r="J15" s="287"/>
      <c r="K15" s="283">
        <f>SUM(M15-J15)</f>
        <v>0</v>
      </c>
      <c r="L15" s="287"/>
      <c r="M15" s="287"/>
      <c r="N15" s="14"/>
      <c r="O15" s="14"/>
      <c r="P15" s="14"/>
    </row>
    <row r="16" spans="1:16" ht="17.25" customHeight="1">
      <c r="A16" s="14"/>
      <c r="B16" s="282">
        <v>4</v>
      </c>
      <c r="C16" s="287"/>
      <c r="D16" s="283">
        <f>SUM(F16-C16)</f>
        <v>0</v>
      </c>
      <c r="E16" s="287"/>
      <c r="F16" s="287"/>
      <c r="H16" s="14"/>
      <c r="I16" s="282">
        <v>4</v>
      </c>
      <c r="J16" s="287"/>
      <c r="K16" s="283">
        <f>SUM(M16-J16)</f>
        <v>0</v>
      </c>
      <c r="L16" s="287"/>
      <c r="M16" s="287"/>
      <c r="N16" s="14"/>
      <c r="O16" s="14"/>
      <c r="P16" s="14"/>
    </row>
    <row r="17" spans="1:15" ht="17.25" customHeight="1">
      <c r="A17" s="14"/>
      <c r="B17" s="284"/>
      <c r="C17" s="283">
        <f>SUM(C13:C16)</f>
        <v>0</v>
      </c>
      <c r="D17" s="283">
        <f>SUM(D13:D16)</f>
        <v>0</v>
      </c>
      <c r="E17" s="283">
        <f>SUM(E13:E16)</f>
        <v>0</v>
      </c>
      <c r="F17" s="283">
        <f>SUM(F13:F16)</f>
        <v>0</v>
      </c>
      <c r="H17" s="14"/>
      <c r="I17" s="284"/>
      <c r="J17" s="283">
        <f>SUM(J13:J16)</f>
        <v>0</v>
      </c>
      <c r="K17" s="283">
        <f>SUM(K13:K16)</f>
        <v>0</v>
      </c>
      <c r="L17" s="283">
        <f>SUM(L13:L16)</f>
        <v>0</v>
      </c>
      <c r="M17" s="283">
        <f>SUM(M13:M16)</f>
        <v>0</v>
      </c>
      <c r="N17" s="14"/>
      <c r="O17" s="14"/>
    </row>
    <row r="18" spans="1:15" ht="12.75">
      <c r="A18" s="14"/>
      <c r="B18" s="14"/>
      <c r="C18" s="163"/>
      <c r="D18" s="163"/>
      <c r="E18" s="163"/>
      <c r="F18" s="164"/>
      <c r="H18" s="14"/>
      <c r="I18" s="14"/>
      <c r="J18" s="163"/>
      <c r="K18" s="163"/>
      <c r="L18" s="163"/>
      <c r="M18" s="164"/>
      <c r="N18" s="14"/>
      <c r="O18" s="14"/>
    </row>
    <row r="19" spans="1:15" ht="12.75">
      <c r="A19" s="14"/>
      <c r="B19" s="14"/>
      <c r="C19" s="14"/>
      <c r="D19" s="14"/>
      <c r="E19" s="14"/>
      <c r="F19" s="14"/>
      <c r="H19" s="14"/>
      <c r="I19" s="14"/>
      <c r="J19" s="14"/>
      <c r="K19" s="14"/>
      <c r="L19" s="14"/>
      <c r="M19" s="14"/>
      <c r="N19" s="14"/>
      <c r="O19" s="14"/>
    </row>
    <row r="20" spans="1:15" ht="18" customHeight="1">
      <c r="A20" s="14" t="s">
        <v>1</v>
      </c>
      <c r="B20" s="242" t="s">
        <v>102</v>
      </c>
      <c r="C20" s="243" t="s">
        <v>27</v>
      </c>
      <c r="D20" s="243" t="s">
        <v>59</v>
      </c>
      <c r="E20" s="243" t="s">
        <v>58</v>
      </c>
      <c r="F20" s="243" t="s">
        <v>72</v>
      </c>
      <c r="H20" s="14" t="s">
        <v>1</v>
      </c>
      <c r="I20" s="242" t="s">
        <v>102</v>
      </c>
      <c r="J20" s="243" t="s">
        <v>27</v>
      </c>
      <c r="K20" s="243" t="s">
        <v>59</v>
      </c>
      <c r="L20" s="243" t="s">
        <v>58</v>
      </c>
      <c r="M20" s="243" t="s">
        <v>72</v>
      </c>
      <c r="N20" s="14"/>
      <c r="O20" s="14"/>
    </row>
    <row r="21" spans="1:15" ht="17.25" customHeight="1">
      <c r="A21" s="49">
        <f>DKB!B25</f>
        <v>0</v>
      </c>
      <c r="B21" s="282">
        <v>1</v>
      </c>
      <c r="C21" s="287"/>
      <c r="D21" s="283">
        <f>SUM(F21-C21)</f>
        <v>0</v>
      </c>
      <c r="E21" s="287"/>
      <c r="F21" s="287"/>
      <c r="H21" s="49">
        <f>DKB!P25</f>
        <v>0</v>
      </c>
      <c r="I21" s="282">
        <v>1</v>
      </c>
      <c r="J21" s="287"/>
      <c r="K21" s="283">
        <f>SUM(M21-J21)</f>
        <v>0</v>
      </c>
      <c r="L21" s="287"/>
      <c r="M21" s="287"/>
      <c r="N21" s="14"/>
      <c r="O21" s="14"/>
    </row>
    <row r="22" spans="1:15" ht="17.25" customHeight="1">
      <c r="A22" s="14"/>
      <c r="B22" s="282">
        <v>2</v>
      </c>
      <c r="C22" s="287"/>
      <c r="D22" s="283">
        <f>SUM(F22-C22)</f>
        <v>0</v>
      </c>
      <c r="E22" s="287"/>
      <c r="F22" s="287"/>
      <c r="H22" s="14"/>
      <c r="I22" s="282">
        <v>2</v>
      </c>
      <c r="J22" s="287"/>
      <c r="K22" s="283">
        <f>SUM(M22-J22)</f>
        <v>0</v>
      </c>
      <c r="L22" s="287"/>
      <c r="M22" s="287"/>
      <c r="N22" s="14"/>
      <c r="O22" s="14"/>
    </row>
    <row r="23" spans="1:15" ht="17.25" customHeight="1">
      <c r="A23" s="49">
        <f>DKB!B28</f>
        <v>0</v>
      </c>
      <c r="B23" s="282">
        <v>3</v>
      </c>
      <c r="C23" s="287"/>
      <c r="D23" s="283">
        <f>SUM(F23-C23)</f>
        <v>0</v>
      </c>
      <c r="E23" s="287"/>
      <c r="F23" s="287"/>
      <c r="H23" s="49">
        <f>DKB!P28</f>
        <v>0</v>
      </c>
      <c r="I23" s="282">
        <v>3</v>
      </c>
      <c r="J23" s="287"/>
      <c r="K23" s="283">
        <f>SUM(M23-J23)</f>
        <v>0</v>
      </c>
      <c r="L23" s="287"/>
      <c r="M23" s="287"/>
      <c r="N23" s="14"/>
      <c r="O23" s="14"/>
    </row>
    <row r="24" spans="1:15" ht="17.25" customHeight="1">
      <c r="A24" s="14"/>
      <c r="B24" s="282">
        <v>4</v>
      </c>
      <c r="C24" s="287"/>
      <c r="D24" s="283">
        <f>SUM(F24-C24)</f>
        <v>0</v>
      </c>
      <c r="E24" s="287"/>
      <c r="F24" s="287"/>
      <c r="H24" s="14"/>
      <c r="I24" s="282">
        <v>4</v>
      </c>
      <c r="J24" s="287"/>
      <c r="K24" s="283">
        <f>SUM(M24-J24)</f>
        <v>0</v>
      </c>
      <c r="L24" s="287"/>
      <c r="M24" s="287"/>
      <c r="N24" s="14"/>
      <c r="O24" s="14"/>
    </row>
    <row r="25" spans="1:15" ht="17.25" customHeight="1">
      <c r="A25" s="14"/>
      <c r="B25" s="284"/>
      <c r="C25" s="283">
        <f>SUM(C21:C24)</f>
        <v>0</v>
      </c>
      <c r="D25" s="283">
        <f>SUM(D21:D24)</f>
        <v>0</v>
      </c>
      <c r="E25" s="283">
        <f>SUM(E21:E24)</f>
        <v>0</v>
      </c>
      <c r="F25" s="283">
        <f>SUM(F21:F24)</f>
        <v>0</v>
      </c>
      <c r="H25" s="14"/>
      <c r="I25" s="284"/>
      <c r="J25" s="283">
        <f>SUM(J21:J24)</f>
        <v>0</v>
      </c>
      <c r="K25" s="283">
        <f>SUM(K21:K24)</f>
        <v>0</v>
      </c>
      <c r="L25" s="283">
        <f>SUM(L21:L24)</f>
        <v>0</v>
      </c>
      <c r="M25" s="283">
        <f>SUM(M21:M24)</f>
        <v>0</v>
      </c>
      <c r="N25" s="14"/>
      <c r="O25" s="14"/>
    </row>
    <row r="26" spans="1:15" ht="12.75">
      <c r="A26" s="14"/>
      <c r="B26" s="14"/>
      <c r="C26" s="163"/>
      <c r="D26" s="163"/>
      <c r="E26" s="163"/>
      <c r="F26" s="164"/>
      <c r="H26" s="14"/>
      <c r="I26" s="14"/>
      <c r="J26" s="163"/>
      <c r="K26" s="163"/>
      <c r="L26" s="163"/>
      <c r="M26" s="164"/>
      <c r="N26" s="14"/>
      <c r="O26" s="14"/>
    </row>
    <row r="27" spans="1:15" ht="12.75">
      <c r="A27" s="14"/>
      <c r="B27" s="14"/>
      <c r="C27" s="14"/>
      <c r="D27" s="14"/>
      <c r="E27" s="14"/>
      <c r="F27" s="14"/>
      <c r="H27" s="14"/>
      <c r="I27" s="14"/>
      <c r="J27" s="14"/>
      <c r="K27" s="14"/>
      <c r="L27" s="14"/>
      <c r="M27" s="14"/>
      <c r="N27" s="14"/>
      <c r="O27" s="14"/>
    </row>
    <row r="28" spans="1:15" ht="18" customHeight="1">
      <c r="A28" s="14" t="s">
        <v>1</v>
      </c>
      <c r="B28" s="242" t="s">
        <v>102</v>
      </c>
      <c r="C28" s="243" t="s">
        <v>27</v>
      </c>
      <c r="D28" s="243" t="s">
        <v>59</v>
      </c>
      <c r="E28" s="243" t="s">
        <v>58</v>
      </c>
      <c r="F28" s="243" t="s">
        <v>72</v>
      </c>
      <c r="H28" s="14" t="s">
        <v>1</v>
      </c>
      <c r="I28" s="242" t="s">
        <v>102</v>
      </c>
      <c r="J28" s="243" t="s">
        <v>27</v>
      </c>
      <c r="K28" s="243" t="s">
        <v>59</v>
      </c>
      <c r="L28" s="243" t="s">
        <v>58</v>
      </c>
      <c r="M28" s="243" t="s">
        <v>72</v>
      </c>
      <c r="N28" s="14"/>
      <c r="O28" s="14"/>
    </row>
    <row r="29" spans="1:15" ht="17.25" customHeight="1">
      <c r="A29" s="49">
        <f>DKB!B32</f>
        <v>0</v>
      </c>
      <c r="B29" s="282">
        <v>1</v>
      </c>
      <c r="C29" s="287"/>
      <c r="D29" s="283">
        <f>SUM(F29-C29)</f>
        <v>0</v>
      </c>
      <c r="E29" s="287"/>
      <c r="F29" s="287"/>
      <c r="H29" s="49">
        <f>DKB!P32</f>
        <v>0</v>
      </c>
      <c r="I29" s="282">
        <v>1</v>
      </c>
      <c r="J29" s="287"/>
      <c r="K29" s="283">
        <f>SUM(M29-J29)</f>
        <v>0</v>
      </c>
      <c r="L29" s="287"/>
      <c r="M29" s="287"/>
      <c r="N29" s="14"/>
      <c r="O29" s="14"/>
    </row>
    <row r="30" spans="1:15" ht="17.25" customHeight="1">
      <c r="A30" s="14"/>
      <c r="B30" s="282">
        <v>2</v>
      </c>
      <c r="C30" s="287"/>
      <c r="D30" s="283">
        <f>SUM(F30-C30)</f>
        <v>0</v>
      </c>
      <c r="E30" s="287"/>
      <c r="F30" s="287"/>
      <c r="H30" s="14"/>
      <c r="I30" s="282">
        <v>2</v>
      </c>
      <c r="J30" s="287"/>
      <c r="K30" s="283">
        <f>SUM(M30-J30)</f>
        <v>0</v>
      </c>
      <c r="L30" s="287"/>
      <c r="M30" s="287"/>
      <c r="N30" s="14"/>
      <c r="O30" s="14"/>
    </row>
    <row r="31" spans="1:15" ht="17.25" customHeight="1">
      <c r="A31" s="49">
        <f>DKB!B35</f>
        <v>0</v>
      </c>
      <c r="B31" s="282">
        <v>3</v>
      </c>
      <c r="C31" s="287"/>
      <c r="D31" s="283">
        <f>SUM(F31-C31)</f>
        <v>0</v>
      </c>
      <c r="E31" s="287"/>
      <c r="F31" s="287"/>
      <c r="H31" s="49">
        <f>DKB!P35</f>
        <v>0</v>
      </c>
      <c r="I31" s="282">
        <v>3</v>
      </c>
      <c r="J31" s="287"/>
      <c r="K31" s="283">
        <f>SUM(M31-J31)</f>
        <v>0</v>
      </c>
      <c r="L31" s="287"/>
      <c r="M31" s="287"/>
      <c r="N31" s="14"/>
      <c r="O31" s="14"/>
    </row>
    <row r="32" spans="1:15" ht="17.25" customHeight="1">
      <c r="A32" s="14"/>
      <c r="B32" s="282">
        <v>4</v>
      </c>
      <c r="C32" s="287"/>
      <c r="D32" s="283">
        <f>SUM(F32-C32)</f>
        <v>0</v>
      </c>
      <c r="E32" s="287"/>
      <c r="F32" s="287"/>
      <c r="H32" s="14"/>
      <c r="I32" s="282">
        <v>4</v>
      </c>
      <c r="J32" s="287"/>
      <c r="K32" s="283">
        <f>SUM(M32-J32)</f>
        <v>0</v>
      </c>
      <c r="L32" s="287"/>
      <c r="M32" s="287"/>
      <c r="N32" s="14"/>
      <c r="O32" s="14"/>
    </row>
    <row r="33" spans="1:15" ht="17.25" customHeight="1">
      <c r="A33" s="14"/>
      <c r="B33" s="284"/>
      <c r="C33" s="283">
        <f>SUM(C29:C32)</f>
        <v>0</v>
      </c>
      <c r="D33" s="283">
        <f>SUM(D29:D32)</f>
        <v>0</v>
      </c>
      <c r="E33" s="283">
        <v>1</v>
      </c>
      <c r="F33" s="283">
        <f>SUM(F29:F32)</f>
        <v>0</v>
      </c>
      <c r="H33" s="14"/>
      <c r="I33" s="284"/>
      <c r="J33" s="283">
        <f>SUM(J29:J32)</f>
        <v>0</v>
      </c>
      <c r="K33" s="283">
        <f>SUM(K29:K32)</f>
        <v>0</v>
      </c>
      <c r="L33" s="283">
        <f>SUM(L29:L32)</f>
        <v>0</v>
      </c>
      <c r="M33" s="283">
        <f>SUM(M29:M32)</f>
        <v>0</v>
      </c>
      <c r="N33" s="14"/>
      <c r="O33" s="14"/>
    </row>
    <row r="34" spans="1:15" ht="15">
      <c r="A34" s="14"/>
      <c r="B34" s="284"/>
      <c r="C34" s="285"/>
      <c r="D34" s="285"/>
      <c r="E34" s="285"/>
      <c r="F34" s="286"/>
      <c r="H34" s="14"/>
      <c r="I34" s="14"/>
      <c r="J34" s="163"/>
      <c r="K34" s="163"/>
      <c r="L34" s="163"/>
      <c r="M34" s="164"/>
      <c r="N34" s="14"/>
      <c r="O34" s="14"/>
    </row>
    <row r="35" spans="1:15" ht="12.75">
      <c r="A35" s="14"/>
      <c r="B35" s="14"/>
      <c r="C35" s="14"/>
      <c r="D35" s="14"/>
      <c r="E35" s="14"/>
      <c r="F35" s="14"/>
      <c r="H35" s="14"/>
      <c r="I35" s="14"/>
      <c r="J35" s="14"/>
      <c r="K35" s="14"/>
      <c r="L35" s="14"/>
      <c r="M35" s="14"/>
      <c r="N35" s="14"/>
      <c r="O35" s="14"/>
    </row>
    <row r="36" spans="1:15" ht="18" customHeight="1">
      <c r="A36" s="14" t="s">
        <v>1</v>
      </c>
      <c r="B36" s="242" t="s">
        <v>102</v>
      </c>
      <c r="C36" s="243" t="s">
        <v>27</v>
      </c>
      <c r="D36" s="243" t="s">
        <v>59</v>
      </c>
      <c r="E36" s="243" t="s">
        <v>58</v>
      </c>
      <c r="F36" s="243" t="s">
        <v>72</v>
      </c>
      <c r="H36" s="14" t="s">
        <v>1</v>
      </c>
      <c r="I36" s="242" t="s">
        <v>102</v>
      </c>
      <c r="J36" s="243" t="s">
        <v>27</v>
      </c>
      <c r="K36" s="243" t="s">
        <v>59</v>
      </c>
      <c r="L36" s="243" t="s">
        <v>58</v>
      </c>
      <c r="M36" s="243" t="s">
        <v>72</v>
      </c>
      <c r="N36" s="14"/>
      <c r="O36" s="14"/>
    </row>
    <row r="37" spans="1:15" ht="17.25" customHeight="1">
      <c r="A37" s="49">
        <f>DKB!B39</f>
        <v>0</v>
      </c>
      <c r="B37" s="282">
        <v>1</v>
      </c>
      <c r="C37" s="287"/>
      <c r="D37" s="283">
        <f>SUM(F37-C37)</f>
        <v>0</v>
      </c>
      <c r="E37" s="287"/>
      <c r="F37" s="287"/>
      <c r="G37" s="266"/>
      <c r="H37" s="49">
        <f>DKB!P39</f>
        <v>0</v>
      </c>
      <c r="I37" s="282">
        <v>1</v>
      </c>
      <c r="J37" s="287"/>
      <c r="K37" s="283">
        <f>SUM(M37-J37)</f>
        <v>0</v>
      </c>
      <c r="L37" s="287"/>
      <c r="M37" s="287"/>
      <c r="N37" s="14"/>
      <c r="O37" s="14"/>
    </row>
    <row r="38" spans="1:15" ht="17.25" customHeight="1">
      <c r="A38" s="14"/>
      <c r="B38" s="282">
        <v>2</v>
      </c>
      <c r="C38" s="287"/>
      <c r="D38" s="283">
        <f>SUM(F38-C38)</f>
        <v>0</v>
      </c>
      <c r="E38" s="287"/>
      <c r="F38" s="287"/>
      <c r="H38" s="14"/>
      <c r="I38" s="282">
        <v>2</v>
      </c>
      <c r="J38" s="287"/>
      <c r="K38" s="283">
        <f>SUM(M38-J38)</f>
        <v>0</v>
      </c>
      <c r="L38" s="287"/>
      <c r="M38" s="287"/>
      <c r="N38" s="14"/>
      <c r="O38" s="14"/>
    </row>
    <row r="39" spans="1:15" ht="17.25" customHeight="1">
      <c r="A39" s="49">
        <f>DKB!B42</f>
        <v>0</v>
      </c>
      <c r="B39" s="282">
        <v>3</v>
      </c>
      <c r="C39" s="287"/>
      <c r="D39" s="283">
        <f>SUM(F39-C39)</f>
        <v>0</v>
      </c>
      <c r="E39" s="287"/>
      <c r="F39" s="287"/>
      <c r="H39" s="49">
        <f>DKB!P42</f>
        <v>0</v>
      </c>
      <c r="I39" s="282">
        <v>3</v>
      </c>
      <c r="J39" s="287"/>
      <c r="K39" s="283">
        <f>SUM(M39-J39)</f>
        <v>0</v>
      </c>
      <c r="L39" s="287"/>
      <c r="M39" s="287"/>
      <c r="N39" s="14"/>
      <c r="O39" s="14"/>
    </row>
    <row r="40" spans="1:15" ht="17.25" customHeight="1">
      <c r="A40" s="14"/>
      <c r="B40" s="282">
        <v>4</v>
      </c>
      <c r="C40" s="287"/>
      <c r="D40" s="283">
        <f>SUM(F40-C40)</f>
        <v>0</v>
      </c>
      <c r="E40" s="287"/>
      <c r="F40" s="287"/>
      <c r="H40" s="14"/>
      <c r="I40" s="282">
        <v>4</v>
      </c>
      <c r="J40" s="287"/>
      <c r="K40" s="283">
        <f>SUM(M40-J40)</f>
        <v>0</v>
      </c>
      <c r="L40" s="287"/>
      <c r="M40" s="287"/>
      <c r="N40" s="14"/>
      <c r="O40" s="14"/>
    </row>
    <row r="41" spans="1:15" ht="17.25" customHeight="1">
      <c r="A41" s="14"/>
      <c r="B41" s="284"/>
      <c r="C41" s="283">
        <f>SUM(C37:C40)</f>
        <v>0</v>
      </c>
      <c r="D41" s="283">
        <f>SUM(D37:D40)</f>
        <v>0</v>
      </c>
      <c r="E41" s="283">
        <f>SUM(E37:E40)</f>
        <v>0</v>
      </c>
      <c r="F41" s="283">
        <f>SUM(F37:F40)</f>
        <v>0</v>
      </c>
      <c r="H41" s="14"/>
      <c r="I41" s="284"/>
      <c r="J41" s="283">
        <f>SUM(J37:J40)</f>
        <v>0</v>
      </c>
      <c r="K41" s="283">
        <f>SUM(K37:K40)</f>
        <v>0</v>
      </c>
      <c r="L41" s="283">
        <f>SUM(L37:L40)</f>
        <v>0</v>
      </c>
      <c r="M41" s="283">
        <f>SUM(M37:M40)</f>
        <v>0</v>
      </c>
      <c r="N41" s="14"/>
      <c r="O41" s="14"/>
    </row>
    <row r="42" spans="1:15" ht="12.75">
      <c r="A42" s="14"/>
      <c r="B42" s="14"/>
      <c r="C42" s="163"/>
      <c r="D42" s="163"/>
      <c r="E42" s="163"/>
      <c r="F42" s="164"/>
      <c r="H42" s="14"/>
      <c r="I42" s="14"/>
      <c r="J42" s="163"/>
      <c r="K42" s="163"/>
      <c r="L42" s="163"/>
      <c r="M42" s="164"/>
      <c r="N42" s="14"/>
      <c r="O42" s="14"/>
    </row>
    <row r="43" spans="1:15" ht="12.75">
      <c r="A43" s="14"/>
      <c r="B43" s="14"/>
      <c r="C43" s="14"/>
      <c r="D43" s="14"/>
      <c r="E43" s="14"/>
      <c r="F43" s="14"/>
      <c r="H43" s="14"/>
      <c r="I43" s="14"/>
      <c r="J43" s="14"/>
      <c r="K43" s="14"/>
      <c r="L43" s="14"/>
      <c r="M43" s="14"/>
      <c r="N43" s="14"/>
      <c r="O43" s="14"/>
    </row>
    <row r="44" spans="1:15" ht="18" customHeight="1">
      <c r="A44" s="14" t="s">
        <v>1</v>
      </c>
      <c r="B44" s="242" t="s">
        <v>102</v>
      </c>
      <c r="C44" s="243" t="s">
        <v>27</v>
      </c>
      <c r="D44" s="243" t="s">
        <v>59</v>
      </c>
      <c r="E44" s="243" t="s">
        <v>58</v>
      </c>
      <c r="F44" s="243" t="s">
        <v>72</v>
      </c>
      <c r="H44" s="14" t="s">
        <v>1</v>
      </c>
      <c r="I44" s="242" t="s">
        <v>102</v>
      </c>
      <c r="J44" s="243" t="s">
        <v>27</v>
      </c>
      <c r="K44" s="243" t="s">
        <v>59</v>
      </c>
      <c r="L44" s="243" t="s">
        <v>58</v>
      </c>
      <c r="M44" s="243" t="s">
        <v>72</v>
      </c>
      <c r="N44" s="14"/>
      <c r="O44" s="14"/>
    </row>
    <row r="45" spans="1:15" ht="17.25" customHeight="1">
      <c r="A45" s="49">
        <f>DKB!B46</f>
        <v>0</v>
      </c>
      <c r="B45" s="282">
        <v>1</v>
      </c>
      <c r="C45" s="287"/>
      <c r="D45" s="283">
        <f>SUM(F45-C45)</f>
        <v>0</v>
      </c>
      <c r="E45" s="287"/>
      <c r="F45" s="287"/>
      <c r="H45" s="49">
        <f>DKB!P46</f>
        <v>0</v>
      </c>
      <c r="I45" s="282">
        <v>1</v>
      </c>
      <c r="J45" s="287"/>
      <c r="K45" s="283">
        <f>SUM(M45-J45)</f>
        <v>0</v>
      </c>
      <c r="L45" s="287"/>
      <c r="M45" s="287"/>
      <c r="N45" s="14"/>
      <c r="O45" s="14"/>
    </row>
    <row r="46" spans="1:15" ht="17.25" customHeight="1">
      <c r="A46" s="14"/>
      <c r="B46" s="282">
        <v>2</v>
      </c>
      <c r="C46" s="287"/>
      <c r="D46" s="283">
        <f>SUM(F46-C46)</f>
        <v>0</v>
      </c>
      <c r="E46" s="287"/>
      <c r="F46" s="287"/>
      <c r="H46" s="14"/>
      <c r="I46" s="282">
        <v>2</v>
      </c>
      <c r="J46" s="287"/>
      <c r="K46" s="283">
        <f>SUM(M46-J46)</f>
        <v>0</v>
      </c>
      <c r="L46" s="287"/>
      <c r="M46" s="287"/>
      <c r="N46" s="14"/>
      <c r="O46" s="14"/>
    </row>
    <row r="47" spans="1:15" ht="17.25" customHeight="1">
      <c r="A47" s="49">
        <f>DKB!B49</f>
        <v>0</v>
      </c>
      <c r="B47" s="282">
        <v>3</v>
      </c>
      <c r="C47" s="287"/>
      <c r="D47" s="283">
        <f>SUM(F47-C47)</f>
        <v>0</v>
      </c>
      <c r="E47" s="287"/>
      <c r="F47" s="287"/>
      <c r="H47" s="49">
        <f>DKB!P49</f>
        <v>0</v>
      </c>
      <c r="I47" s="282">
        <v>3</v>
      </c>
      <c r="J47" s="287"/>
      <c r="K47" s="283">
        <f>SUM(M47-J47)</f>
        <v>0</v>
      </c>
      <c r="L47" s="287"/>
      <c r="M47" s="287"/>
      <c r="N47" s="14"/>
      <c r="O47" s="14"/>
    </row>
    <row r="48" spans="1:15" ht="17.25" customHeight="1">
      <c r="A48" s="14"/>
      <c r="B48" s="282">
        <v>4</v>
      </c>
      <c r="C48" s="287"/>
      <c r="D48" s="283">
        <f>SUM(F48-C48)</f>
        <v>0</v>
      </c>
      <c r="E48" s="287"/>
      <c r="F48" s="287"/>
      <c r="H48" s="14"/>
      <c r="I48" s="282">
        <v>4</v>
      </c>
      <c r="J48" s="287"/>
      <c r="K48" s="283">
        <f>SUM(M48-J48)</f>
        <v>0</v>
      </c>
      <c r="L48" s="287"/>
      <c r="M48" s="287"/>
      <c r="N48" s="14"/>
      <c r="O48" s="14"/>
    </row>
    <row r="49" spans="1:15" ht="17.25" customHeight="1">
      <c r="A49" s="14"/>
      <c r="B49" s="284"/>
      <c r="C49" s="283">
        <f>SUM(C45:C48)</f>
        <v>0</v>
      </c>
      <c r="D49" s="283">
        <f>SUM(D45:D48)</f>
        <v>0</v>
      </c>
      <c r="E49" s="283">
        <f>SUM(E45:E48)</f>
        <v>0</v>
      </c>
      <c r="F49" s="283">
        <f>SUM(F45:F48)</f>
        <v>0</v>
      </c>
      <c r="H49" s="14"/>
      <c r="I49" s="284"/>
      <c r="J49" s="283">
        <f>SUM(J45:J48)</f>
        <v>0</v>
      </c>
      <c r="K49" s="283">
        <f>SUM(K45:K48)</f>
        <v>0</v>
      </c>
      <c r="L49" s="283">
        <f>SUM(L45:L48)</f>
        <v>0</v>
      </c>
      <c r="M49" s="283">
        <f>SUM(M45:M48)</f>
        <v>0</v>
      </c>
      <c r="N49" s="14"/>
      <c r="O49" s="14"/>
    </row>
    <row r="50" spans="1:15" ht="12.75">
      <c r="A50" s="14"/>
      <c r="B50" s="14"/>
      <c r="C50" s="163"/>
      <c r="D50" s="163"/>
      <c r="E50" s="163"/>
      <c r="F50" s="164"/>
      <c r="H50" s="14"/>
      <c r="I50" s="14"/>
      <c r="J50" s="163"/>
      <c r="K50" s="163"/>
      <c r="L50" s="163"/>
      <c r="M50" s="164"/>
      <c r="N50" s="14"/>
      <c r="O50" s="14"/>
    </row>
    <row r="51" spans="1:15" ht="12.75">
      <c r="A51" s="14"/>
      <c r="O51" s="14"/>
    </row>
    <row r="52" spans="1:15" ht="12.75">
      <c r="A52" s="14"/>
      <c r="B52" s="263"/>
      <c r="C52" s="264"/>
      <c r="D52" s="264"/>
      <c r="E52" s="264"/>
      <c r="O52" s="14"/>
    </row>
    <row r="53" spans="1:15" ht="12.75">
      <c r="A53" s="288" t="s">
        <v>104</v>
      </c>
      <c r="B53" s="264"/>
      <c r="C53" s="264"/>
      <c r="D53" s="264"/>
      <c r="E53" s="264"/>
      <c r="O53" s="14"/>
    </row>
    <row r="54" spans="1:15" ht="12.75">
      <c r="A54" s="14"/>
      <c r="O54" s="14"/>
    </row>
    <row r="55" spans="1:15" ht="12.75">
      <c r="A55" s="14"/>
      <c r="O55" s="14"/>
    </row>
    <row r="56" spans="1:15" ht="12.75">
      <c r="A56" s="14"/>
      <c r="O56" s="14"/>
    </row>
    <row r="57" ht="12.75">
      <c r="O57" s="14"/>
    </row>
    <row r="58" ht="12.75">
      <c r="O58" s="14"/>
    </row>
    <row r="59" ht="12.75">
      <c r="O59" s="14"/>
    </row>
    <row r="60" ht="12.75">
      <c r="O60" s="14"/>
    </row>
    <row r="61" ht="12.75">
      <c r="O61" s="14"/>
    </row>
    <row r="62" ht="12.75">
      <c r="O62" s="14"/>
    </row>
    <row r="63" ht="12.75">
      <c r="O63" s="14"/>
    </row>
    <row r="64" ht="12.75">
      <c r="O64" s="14"/>
    </row>
    <row r="65" ht="12.75">
      <c r="O65" s="14"/>
    </row>
    <row r="66" ht="12.75">
      <c r="O66" s="14"/>
    </row>
    <row r="67" ht="12.75">
      <c r="O67" s="14"/>
    </row>
    <row r="68" ht="12.75">
      <c r="O68" s="14"/>
    </row>
    <row r="69" ht="12.75">
      <c r="O69" s="14"/>
    </row>
    <row r="70" ht="12.75">
      <c r="O70" s="14"/>
    </row>
    <row r="71" ht="12.75">
      <c r="O71" s="14"/>
    </row>
    <row r="72" ht="12.75">
      <c r="O72" s="14"/>
    </row>
    <row r="73" ht="12.75">
      <c r="O73" s="14"/>
    </row>
    <row r="74" ht="12.75">
      <c r="O74" s="14"/>
    </row>
    <row r="75" ht="12.75">
      <c r="O75" s="14"/>
    </row>
    <row r="76" ht="12.75">
      <c r="O76" s="14"/>
    </row>
    <row r="77" ht="12.75">
      <c r="O77" s="14"/>
    </row>
    <row r="78" ht="12.75">
      <c r="O78" s="14"/>
    </row>
    <row r="79" ht="12.75">
      <c r="O79" s="14"/>
    </row>
    <row r="80" ht="12.75">
      <c r="O80" s="14"/>
    </row>
    <row r="81" ht="12.75">
      <c r="O81" s="14"/>
    </row>
    <row r="82" ht="12.75">
      <c r="O82" s="14"/>
    </row>
    <row r="83" ht="12.75">
      <c r="O83" s="14"/>
    </row>
    <row r="84" ht="12.75">
      <c r="O84" s="14"/>
    </row>
    <row r="85" ht="12.75">
      <c r="O85" s="14"/>
    </row>
    <row r="86" ht="12.75">
      <c r="O86" s="14"/>
    </row>
    <row r="87" ht="12.75">
      <c r="O87" s="14"/>
    </row>
    <row r="88" ht="12.75">
      <c r="O88" s="14"/>
    </row>
    <row r="89" ht="12.75">
      <c r="O89" s="14"/>
    </row>
    <row r="90" ht="12.75">
      <c r="O90" s="14"/>
    </row>
    <row r="91" ht="12.75">
      <c r="O91" s="14"/>
    </row>
    <row r="92" ht="12.75">
      <c r="O92" s="14"/>
    </row>
    <row r="93" ht="12.75">
      <c r="O93" s="14"/>
    </row>
    <row r="94" ht="12.75">
      <c r="O94" s="14"/>
    </row>
    <row r="95" ht="12.75">
      <c r="O95" s="14"/>
    </row>
    <row r="96" ht="12.75">
      <c r="O96" s="14"/>
    </row>
    <row r="97" ht="12.75">
      <c r="O97" s="14"/>
    </row>
    <row r="98" ht="12.75">
      <c r="O98" s="14"/>
    </row>
    <row r="99" ht="12.75">
      <c r="O99" s="14"/>
    </row>
    <row r="100" ht="12.75">
      <c r="O100" s="14"/>
    </row>
    <row r="101" ht="12.75">
      <c r="O101" s="14"/>
    </row>
  </sheetData>
  <sheetProtection password="849D" sheet="1"/>
  <mergeCells count="2">
    <mergeCell ref="H2:M2"/>
    <mergeCell ref="A2:F2"/>
  </mergeCells>
  <conditionalFormatting sqref="A5">
    <cfRule type="cellIs" priority="1" dxfId="0" operator="equal" stopIfTrue="1">
      <formula>0</formula>
    </cfRule>
  </conditionalFormatting>
  <printOptions horizontalCentered="1" verticalCentered="1"/>
  <pageMargins left="0.4724409448818898" right="0.5905511811023623" top="0.984251968503937" bottom="0.984251968503937" header="0.5118110236220472" footer="0.5118110236220472"/>
  <pageSetup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U245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G4" sqref="G4"/>
    </sheetView>
  </sheetViews>
  <sheetFormatPr defaultColWidth="11.421875" defaultRowHeight="12.75"/>
  <cols>
    <col min="1" max="1" width="22.28125" style="17" customWidth="1"/>
    <col min="2" max="2" width="6.8515625" style="23" hidden="1" customWidth="1"/>
    <col min="3" max="3" width="9.00390625" style="45" customWidth="1"/>
    <col min="4" max="4" width="6.421875" style="23" hidden="1" customWidth="1"/>
    <col min="5" max="5" width="8.8515625" style="92" customWidth="1"/>
    <col min="6" max="6" width="3.8515625" style="9" hidden="1" customWidth="1"/>
    <col min="7" max="7" width="19.8515625" style="24" customWidth="1"/>
    <col min="8" max="9" width="0" style="19" hidden="1" customWidth="1"/>
    <col min="10" max="10" width="0" style="20" hidden="1" customWidth="1"/>
    <col min="11" max="12" width="0" style="19" hidden="1" customWidth="1"/>
    <col min="13" max="13" width="0" style="20" hidden="1" customWidth="1"/>
    <col min="14" max="14" width="11.421875" style="19" customWidth="1"/>
    <col min="15" max="15" width="20.140625" style="19" bestFit="1" customWidth="1"/>
    <col min="16" max="16" width="4.00390625" style="19" hidden="1" customWidth="1"/>
    <col min="17" max="17" width="8.8515625" style="19" customWidth="1"/>
    <col min="18" max="18" width="4.7109375" style="19" hidden="1" customWidth="1"/>
    <col min="19" max="19" width="8.140625" style="85" customWidth="1"/>
    <col min="20" max="20" width="6.00390625" style="19" hidden="1" customWidth="1"/>
    <col min="21" max="21" width="19.8515625" style="19" bestFit="1" customWidth="1"/>
    <col min="22" max="16384" width="11.421875" style="19" customWidth="1"/>
  </cols>
  <sheetData>
    <row r="1" spans="1:21" ht="26.25">
      <c r="A1" s="377" t="s">
        <v>40</v>
      </c>
      <c r="B1" s="377"/>
      <c r="C1" s="377"/>
      <c r="D1" s="377"/>
      <c r="E1" s="377"/>
      <c r="F1" s="377"/>
      <c r="G1" s="377"/>
      <c r="O1" s="377" t="s">
        <v>41</v>
      </c>
      <c r="P1" s="377"/>
      <c r="Q1" s="377"/>
      <c r="R1" s="377"/>
      <c r="S1" s="377"/>
      <c r="T1" s="377"/>
      <c r="U1" s="377"/>
    </row>
    <row r="2" spans="1:21" ht="24.75" customHeight="1">
      <c r="A2" s="12" t="s">
        <v>87</v>
      </c>
      <c r="B2" s="18"/>
      <c r="C2" s="40" t="s">
        <v>26</v>
      </c>
      <c r="D2" s="18"/>
      <c r="E2" s="83" t="s">
        <v>0</v>
      </c>
      <c r="F2" s="1"/>
      <c r="G2" s="13" t="s">
        <v>84</v>
      </c>
      <c r="O2" s="12" t="s">
        <v>87</v>
      </c>
      <c r="P2" s="18"/>
      <c r="Q2" s="40" t="s">
        <v>26</v>
      </c>
      <c r="R2" s="18"/>
      <c r="S2" s="83" t="s">
        <v>0</v>
      </c>
      <c r="T2" s="1"/>
      <c r="U2" s="13" t="s">
        <v>84</v>
      </c>
    </row>
    <row r="3" spans="1:21" ht="24.75" customHeight="1">
      <c r="A3" s="26" t="s">
        <v>108</v>
      </c>
      <c r="B3" s="28">
        <v>1</v>
      </c>
      <c r="C3" s="41"/>
      <c r="D3" s="28">
        <v>1</v>
      </c>
      <c r="E3" s="87"/>
      <c r="F3" s="29">
        <v>1</v>
      </c>
      <c r="G3" s="27"/>
      <c r="O3" s="26" t="s">
        <v>41</v>
      </c>
      <c r="P3" s="51">
        <v>1</v>
      </c>
      <c r="Q3" s="52"/>
      <c r="R3" s="51">
        <v>1</v>
      </c>
      <c r="S3" s="84"/>
      <c r="T3" s="51">
        <v>1</v>
      </c>
      <c r="U3" s="53"/>
    </row>
    <row r="4" spans="1:21" ht="14.25">
      <c r="A4" s="68" t="str">
        <f aca="true" t="shared" si="0" ref="A4:A23">$A$3</f>
        <v>Gastmannschaft 1</v>
      </c>
      <c r="B4" s="71">
        <v>2</v>
      </c>
      <c r="C4" s="67"/>
      <c r="D4" s="71">
        <v>2</v>
      </c>
      <c r="E4" s="86"/>
      <c r="F4" s="72">
        <v>2</v>
      </c>
      <c r="G4" s="172"/>
      <c r="O4" s="55" t="str">
        <f aca="true" t="shared" si="1" ref="O4:O43">$O$3</f>
        <v>Heimmannschaft</v>
      </c>
      <c r="P4" s="57">
        <v>2</v>
      </c>
      <c r="Q4" s="58"/>
      <c r="R4" s="57">
        <v>2</v>
      </c>
      <c r="S4" s="189"/>
      <c r="T4" s="59">
        <v>2</v>
      </c>
      <c r="U4" s="173"/>
    </row>
    <row r="5" spans="1:21" ht="14.25">
      <c r="A5" s="68" t="str">
        <f t="shared" si="0"/>
        <v>Gastmannschaft 1</v>
      </c>
      <c r="B5" s="71">
        <v>3</v>
      </c>
      <c r="C5" s="67"/>
      <c r="D5" s="71">
        <v>3</v>
      </c>
      <c r="E5" s="86"/>
      <c r="F5" s="72">
        <v>3</v>
      </c>
      <c r="G5" s="172"/>
      <c r="O5" s="56" t="str">
        <f t="shared" si="1"/>
        <v>Heimmannschaft</v>
      </c>
      <c r="P5" s="61">
        <v>3</v>
      </c>
      <c r="Q5" s="62"/>
      <c r="R5" s="61">
        <v>3</v>
      </c>
      <c r="S5" s="82"/>
      <c r="T5" s="63">
        <v>3</v>
      </c>
      <c r="U5" s="173"/>
    </row>
    <row r="6" spans="1:21" ht="14.25">
      <c r="A6" s="68" t="str">
        <f t="shared" si="0"/>
        <v>Gastmannschaft 1</v>
      </c>
      <c r="B6" s="71">
        <v>4</v>
      </c>
      <c r="C6" s="67"/>
      <c r="D6" s="71">
        <v>4</v>
      </c>
      <c r="E6" s="86"/>
      <c r="F6" s="72">
        <v>4</v>
      </c>
      <c r="G6" s="172"/>
      <c r="O6" s="56" t="str">
        <f t="shared" si="1"/>
        <v>Heimmannschaft</v>
      </c>
      <c r="P6" s="61">
        <v>4</v>
      </c>
      <c r="Q6" s="62"/>
      <c r="R6" s="61">
        <v>4</v>
      </c>
      <c r="S6" s="82"/>
      <c r="T6" s="63">
        <v>4</v>
      </c>
      <c r="U6" s="173"/>
    </row>
    <row r="7" spans="1:21" ht="14.25">
      <c r="A7" s="68" t="str">
        <f t="shared" si="0"/>
        <v>Gastmannschaft 1</v>
      </c>
      <c r="B7" s="71">
        <v>5</v>
      </c>
      <c r="C7" s="67"/>
      <c r="D7" s="71">
        <v>5</v>
      </c>
      <c r="E7" s="86"/>
      <c r="F7" s="72">
        <v>5</v>
      </c>
      <c r="G7" s="172"/>
      <c r="O7" s="56" t="str">
        <f t="shared" si="1"/>
        <v>Heimmannschaft</v>
      </c>
      <c r="P7" s="61">
        <v>5</v>
      </c>
      <c r="Q7" s="62"/>
      <c r="R7" s="61">
        <v>5</v>
      </c>
      <c r="S7" s="82"/>
      <c r="T7" s="63">
        <v>5</v>
      </c>
      <c r="U7" s="173"/>
    </row>
    <row r="8" spans="1:21" ht="14.25">
      <c r="A8" s="68" t="str">
        <f t="shared" si="0"/>
        <v>Gastmannschaft 1</v>
      </c>
      <c r="B8" s="71">
        <v>6</v>
      </c>
      <c r="C8" s="67"/>
      <c r="D8" s="71">
        <v>6</v>
      </c>
      <c r="E8" s="86"/>
      <c r="F8" s="72">
        <v>6</v>
      </c>
      <c r="G8" s="172"/>
      <c r="O8" s="56" t="str">
        <f t="shared" si="1"/>
        <v>Heimmannschaft</v>
      </c>
      <c r="P8" s="61">
        <v>6</v>
      </c>
      <c r="Q8" s="62"/>
      <c r="R8" s="61">
        <v>6</v>
      </c>
      <c r="S8" s="82"/>
      <c r="T8" s="63">
        <v>6</v>
      </c>
      <c r="U8" s="173"/>
    </row>
    <row r="9" spans="1:21" ht="14.25">
      <c r="A9" s="68" t="str">
        <f t="shared" si="0"/>
        <v>Gastmannschaft 1</v>
      </c>
      <c r="B9" s="71">
        <v>7</v>
      </c>
      <c r="C9" s="67"/>
      <c r="D9" s="71">
        <v>7</v>
      </c>
      <c r="E9" s="86"/>
      <c r="F9" s="72">
        <v>7</v>
      </c>
      <c r="G9" s="172"/>
      <c r="O9" s="56" t="str">
        <f t="shared" si="1"/>
        <v>Heimmannschaft</v>
      </c>
      <c r="P9" s="61">
        <v>7</v>
      </c>
      <c r="Q9" s="62"/>
      <c r="R9" s="61">
        <v>7</v>
      </c>
      <c r="S9" s="82"/>
      <c r="T9" s="63">
        <v>7</v>
      </c>
      <c r="U9" s="173"/>
    </row>
    <row r="10" spans="1:21" ht="14.25">
      <c r="A10" s="68" t="str">
        <f t="shared" si="0"/>
        <v>Gastmannschaft 1</v>
      </c>
      <c r="B10" s="71">
        <v>8</v>
      </c>
      <c r="C10" s="67"/>
      <c r="D10" s="71">
        <v>8</v>
      </c>
      <c r="E10" s="86"/>
      <c r="F10" s="72">
        <v>8</v>
      </c>
      <c r="G10" s="73"/>
      <c r="O10" s="56" t="str">
        <f t="shared" si="1"/>
        <v>Heimmannschaft</v>
      </c>
      <c r="P10" s="61">
        <v>8</v>
      </c>
      <c r="Q10" s="62"/>
      <c r="R10" s="61">
        <v>8</v>
      </c>
      <c r="S10" s="82"/>
      <c r="T10" s="63">
        <v>8</v>
      </c>
      <c r="U10" s="60"/>
    </row>
    <row r="11" spans="1:21" ht="14.25">
      <c r="A11" s="68" t="str">
        <f t="shared" si="0"/>
        <v>Gastmannschaft 1</v>
      </c>
      <c r="B11" s="71">
        <v>9</v>
      </c>
      <c r="C11" s="67"/>
      <c r="D11" s="71">
        <v>9</v>
      </c>
      <c r="E11" s="86"/>
      <c r="F11" s="72">
        <v>9</v>
      </c>
      <c r="G11" s="73"/>
      <c r="O11" s="56" t="str">
        <f t="shared" si="1"/>
        <v>Heimmannschaft</v>
      </c>
      <c r="P11" s="61">
        <v>9</v>
      </c>
      <c r="Q11" s="62"/>
      <c r="R11" s="61">
        <v>9</v>
      </c>
      <c r="S11" s="82"/>
      <c r="T11" s="63">
        <v>9</v>
      </c>
      <c r="U11" s="60"/>
    </row>
    <row r="12" spans="1:21" ht="14.25">
      <c r="A12" s="68" t="str">
        <f t="shared" si="0"/>
        <v>Gastmannschaft 1</v>
      </c>
      <c r="B12" s="71">
        <v>10</v>
      </c>
      <c r="C12" s="67"/>
      <c r="D12" s="71">
        <v>10</v>
      </c>
      <c r="E12" s="86"/>
      <c r="F12" s="72">
        <v>10</v>
      </c>
      <c r="G12" s="73"/>
      <c r="O12" s="56" t="str">
        <f t="shared" si="1"/>
        <v>Heimmannschaft</v>
      </c>
      <c r="P12" s="61">
        <v>10</v>
      </c>
      <c r="Q12" s="62"/>
      <c r="R12" s="61">
        <v>10</v>
      </c>
      <c r="S12" s="82"/>
      <c r="T12" s="63">
        <v>10</v>
      </c>
      <c r="U12" s="60"/>
    </row>
    <row r="13" spans="1:21" ht="14.25">
      <c r="A13" s="68" t="str">
        <f t="shared" si="0"/>
        <v>Gastmannschaft 1</v>
      </c>
      <c r="B13" s="71">
        <v>11</v>
      </c>
      <c r="C13" s="67"/>
      <c r="D13" s="71">
        <v>11</v>
      </c>
      <c r="E13" s="86"/>
      <c r="F13" s="72">
        <v>11</v>
      </c>
      <c r="G13" s="73"/>
      <c r="O13" s="56" t="str">
        <f t="shared" si="1"/>
        <v>Heimmannschaft</v>
      </c>
      <c r="P13" s="61">
        <v>11</v>
      </c>
      <c r="Q13" s="62"/>
      <c r="R13" s="61">
        <v>11</v>
      </c>
      <c r="S13" s="82"/>
      <c r="T13" s="63">
        <v>11</v>
      </c>
      <c r="U13" s="60"/>
    </row>
    <row r="14" spans="1:21" ht="14.25">
      <c r="A14" s="68" t="str">
        <f t="shared" si="0"/>
        <v>Gastmannschaft 1</v>
      </c>
      <c r="B14" s="71">
        <v>12</v>
      </c>
      <c r="C14" s="67"/>
      <c r="D14" s="71">
        <v>12</v>
      </c>
      <c r="E14" s="86"/>
      <c r="F14" s="72">
        <v>12</v>
      </c>
      <c r="G14" s="73"/>
      <c r="O14" s="56" t="str">
        <f t="shared" si="1"/>
        <v>Heimmannschaft</v>
      </c>
      <c r="P14" s="61">
        <v>12</v>
      </c>
      <c r="Q14" s="62"/>
      <c r="R14" s="61">
        <v>12</v>
      </c>
      <c r="S14" s="82"/>
      <c r="T14" s="63">
        <v>12</v>
      </c>
      <c r="U14" s="64"/>
    </row>
    <row r="15" spans="1:21" ht="14.25">
      <c r="A15" s="68" t="str">
        <f t="shared" si="0"/>
        <v>Gastmannschaft 1</v>
      </c>
      <c r="B15" s="71">
        <v>13</v>
      </c>
      <c r="C15" s="67"/>
      <c r="D15" s="71">
        <v>13</v>
      </c>
      <c r="E15" s="86"/>
      <c r="F15" s="72">
        <v>13</v>
      </c>
      <c r="G15" s="73"/>
      <c r="H15" s="21">
        <v>1</v>
      </c>
      <c r="I15" s="6" t="s">
        <v>5</v>
      </c>
      <c r="J15" s="20">
        <v>1</v>
      </c>
      <c r="K15" s="19" t="s">
        <v>6</v>
      </c>
      <c r="L15" s="20">
        <v>1</v>
      </c>
      <c r="M15" s="20">
        <v>1</v>
      </c>
      <c r="O15" s="56" t="str">
        <f t="shared" si="1"/>
        <v>Heimmannschaft</v>
      </c>
      <c r="P15" s="61">
        <v>13</v>
      </c>
      <c r="Q15" s="62"/>
      <c r="R15" s="61">
        <v>13</v>
      </c>
      <c r="S15" s="82"/>
      <c r="T15" s="63">
        <v>13</v>
      </c>
      <c r="U15" s="64"/>
    </row>
    <row r="16" spans="1:21" ht="14.25">
      <c r="A16" s="68" t="str">
        <f t="shared" si="0"/>
        <v>Gastmannschaft 1</v>
      </c>
      <c r="B16" s="71">
        <v>14</v>
      </c>
      <c r="C16" s="67"/>
      <c r="D16" s="71">
        <v>14</v>
      </c>
      <c r="E16" s="86"/>
      <c r="F16" s="72">
        <v>14</v>
      </c>
      <c r="G16" s="73"/>
      <c r="H16" s="21"/>
      <c r="I16" s="6"/>
      <c r="L16" s="20"/>
      <c r="O16" s="56" t="str">
        <f t="shared" si="1"/>
        <v>Heimmannschaft</v>
      </c>
      <c r="P16" s="61">
        <v>14</v>
      </c>
      <c r="Q16" s="62"/>
      <c r="R16" s="61">
        <v>14</v>
      </c>
      <c r="S16" s="82"/>
      <c r="T16" s="63">
        <v>14</v>
      </c>
      <c r="U16" s="64"/>
    </row>
    <row r="17" spans="1:21" ht="14.25">
      <c r="A17" s="68" t="str">
        <f t="shared" si="0"/>
        <v>Gastmannschaft 1</v>
      </c>
      <c r="B17" s="71">
        <v>15</v>
      </c>
      <c r="C17" s="67"/>
      <c r="D17" s="71">
        <v>15</v>
      </c>
      <c r="E17" s="86"/>
      <c r="F17" s="72">
        <v>15</v>
      </c>
      <c r="G17" s="73"/>
      <c r="H17" s="21"/>
      <c r="I17" s="6"/>
      <c r="L17" s="20"/>
      <c r="O17" s="56" t="str">
        <f t="shared" si="1"/>
        <v>Heimmannschaft</v>
      </c>
      <c r="P17" s="61">
        <v>15</v>
      </c>
      <c r="Q17" s="62"/>
      <c r="R17" s="61">
        <v>15</v>
      </c>
      <c r="S17" s="82"/>
      <c r="T17" s="63">
        <v>15</v>
      </c>
      <c r="U17" s="64"/>
    </row>
    <row r="18" spans="1:21" ht="14.25">
      <c r="A18" s="68" t="str">
        <f t="shared" si="0"/>
        <v>Gastmannschaft 1</v>
      </c>
      <c r="B18" s="71">
        <v>16</v>
      </c>
      <c r="C18" s="67"/>
      <c r="D18" s="71">
        <v>16</v>
      </c>
      <c r="E18" s="86"/>
      <c r="F18" s="72">
        <v>16</v>
      </c>
      <c r="G18" s="73"/>
      <c r="H18" s="21"/>
      <c r="I18" s="6"/>
      <c r="L18" s="20"/>
      <c r="O18" s="56" t="str">
        <f t="shared" si="1"/>
        <v>Heimmannschaft</v>
      </c>
      <c r="P18" s="61">
        <v>16</v>
      </c>
      <c r="Q18" s="62"/>
      <c r="R18" s="61">
        <v>16</v>
      </c>
      <c r="S18" s="82"/>
      <c r="T18" s="63">
        <v>16</v>
      </c>
      <c r="U18" s="64"/>
    </row>
    <row r="19" spans="1:21" ht="14.25">
      <c r="A19" s="68" t="str">
        <f t="shared" si="0"/>
        <v>Gastmannschaft 1</v>
      </c>
      <c r="B19" s="71">
        <v>17</v>
      </c>
      <c r="C19" s="67"/>
      <c r="D19" s="71">
        <v>17</v>
      </c>
      <c r="E19" s="86"/>
      <c r="F19" s="72">
        <v>17</v>
      </c>
      <c r="G19" s="73"/>
      <c r="H19" s="21"/>
      <c r="I19" s="6"/>
      <c r="L19" s="20"/>
      <c r="O19" s="56" t="str">
        <f t="shared" si="1"/>
        <v>Heimmannschaft</v>
      </c>
      <c r="P19" s="61">
        <v>17</v>
      </c>
      <c r="Q19" s="62"/>
      <c r="R19" s="61">
        <v>17</v>
      </c>
      <c r="S19" s="82"/>
      <c r="T19" s="63">
        <v>17</v>
      </c>
      <c r="U19" s="64"/>
    </row>
    <row r="20" spans="1:21" ht="14.25">
      <c r="A20" s="68" t="str">
        <f t="shared" si="0"/>
        <v>Gastmannschaft 1</v>
      </c>
      <c r="B20" s="71">
        <v>18</v>
      </c>
      <c r="C20" s="67"/>
      <c r="D20" s="71">
        <v>18</v>
      </c>
      <c r="E20" s="86"/>
      <c r="F20" s="72">
        <v>18</v>
      </c>
      <c r="G20" s="73"/>
      <c r="H20" s="21"/>
      <c r="I20" s="6"/>
      <c r="L20" s="20"/>
      <c r="O20" s="56" t="str">
        <f t="shared" si="1"/>
        <v>Heimmannschaft</v>
      </c>
      <c r="P20" s="61">
        <v>18</v>
      </c>
      <c r="Q20" s="62"/>
      <c r="R20" s="61">
        <v>18</v>
      </c>
      <c r="S20" s="82"/>
      <c r="T20" s="63">
        <v>18</v>
      </c>
      <c r="U20" s="64"/>
    </row>
    <row r="21" spans="1:21" ht="14.25">
      <c r="A21" s="68" t="str">
        <f t="shared" si="0"/>
        <v>Gastmannschaft 1</v>
      </c>
      <c r="B21" s="71">
        <v>19</v>
      </c>
      <c r="C21" s="67"/>
      <c r="D21" s="71">
        <v>19</v>
      </c>
      <c r="E21" s="86"/>
      <c r="F21" s="72">
        <v>19</v>
      </c>
      <c r="G21" s="73"/>
      <c r="H21" s="21"/>
      <c r="I21" s="6"/>
      <c r="L21" s="20"/>
      <c r="O21" s="56" t="str">
        <f t="shared" si="1"/>
        <v>Heimmannschaft</v>
      </c>
      <c r="P21" s="61">
        <v>19</v>
      </c>
      <c r="Q21" s="62"/>
      <c r="R21" s="61">
        <v>19</v>
      </c>
      <c r="S21" s="82"/>
      <c r="T21" s="63">
        <v>19</v>
      </c>
      <c r="U21" s="64"/>
    </row>
    <row r="22" spans="1:21" ht="14.25">
      <c r="A22" s="68" t="str">
        <f t="shared" si="0"/>
        <v>Gastmannschaft 1</v>
      </c>
      <c r="B22" s="71">
        <v>20</v>
      </c>
      <c r="C22" s="67"/>
      <c r="D22" s="71">
        <v>20</v>
      </c>
      <c r="E22" s="86"/>
      <c r="F22" s="72">
        <v>20</v>
      </c>
      <c r="G22" s="73"/>
      <c r="H22" s="21"/>
      <c r="I22" s="6"/>
      <c r="L22" s="20"/>
      <c r="O22" s="56" t="str">
        <f t="shared" si="1"/>
        <v>Heimmannschaft</v>
      </c>
      <c r="P22" s="61">
        <v>20</v>
      </c>
      <c r="Q22" s="62"/>
      <c r="R22" s="61">
        <v>20</v>
      </c>
      <c r="S22" s="82"/>
      <c r="T22" s="63">
        <v>20</v>
      </c>
      <c r="U22" s="64"/>
    </row>
    <row r="23" spans="1:21" ht="15" customHeight="1">
      <c r="A23" s="68" t="str">
        <f t="shared" si="0"/>
        <v>Gastmannschaft 1</v>
      </c>
      <c r="B23" s="71">
        <v>21</v>
      </c>
      <c r="C23" s="67"/>
      <c r="D23" s="71">
        <v>21</v>
      </c>
      <c r="E23" s="86"/>
      <c r="F23" s="72">
        <v>21</v>
      </c>
      <c r="G23" s="73"/>
      <c r="H23" s="21"/>
      <c r="I23" s="6"/>
      <c r="L23" s="20"/>
      <c r="O23" s="56" t="str">
        <f t="shared" si="1"/>
        <v>Heimmannschaft</v>
      </c>
      <c r="P23" s="61">
        <v>21</v>
      </c>
      <c r="Q23" s="62"/>
      <c r="R23" s="61">
        <v>21</v>
      </c>
      <c r="S23" s="82"/>
      <c r="T23" s="63">
        <v>21</v>
      </c>
      <c r="U23" s="64"/>
    </row>
    <row r="24" spans="1:21" ht="24.75" customHeight="1">
      <c r="A24" s="26" t="s">
        <v>43</v>
      </c>
      <c r="B24" s="30">
        <v>1</v>
      </c>
      <c r="C24" s="42"/>
      <c r="D24" s="30">
        <v>1</v>
      </c>
      <c r="E24" s="88"/>
      <c r="F24" s="30">
        <v>1</v>
      </c>
      <c r="G24" s="31"/>
      <c r="H24" s="21">
        <v>2</v>
      </c>
      <c r="I24" s="6"/>
      <c r="J24" s="20">
        <v>2</v>
      </c>
      <c r="K24" s="19" t="s">
        <v>7</v>
      </c>
      <c r="L24" s="20">
        <v>2</v>
      </c>
      <c r="M24" s="20">
        <v>2</v>
      </c>
      <c r="O24" s="56" t="str">
        <f t="shared" si="1"/>
        <v>Heimmannschaft</v>
      </c>
      <c r="P24" s="61">
        <v>22</v>
      </c>
      <c r="Q24" s="62"/>
      <c r="R24" s="61">
        <v>22</v>
      </c>
      <c r="S24" s="82"/>
      <c r="T24" s="63">
        <v>22</v>
      </c>
      <c r="U24" s="64"/>
    </row>
    <row r="25" spans="1:21" ht="14.25">
      <c r="A25" s="74" t="str">
        <f aca="true" t="shared" si="2" ref="A25:A44">$A$24</f>
        <v>Gastmannschaft 2</v>
      </c>
      <c r="B25" s="75">
        <v>2</v>
      </c>
      <c r="C25" s="67"/>
      <c r="D25" s="75">
        <v>2</v>
      </c>
      <c r="E25" s="86"/>
      <c r="F25" s="72">
        <v>2</v>
      </c>
      <c r="G25" s="76"/>
      <c r="H25" s="22"/>
      <c r="J25" s="20">
        <v>3</v>
      </c>
      <c r="K25" s="19" t="s">
        <v>8</v>
      </c>
      <c r="L25" s="20">
        <v>3</v>
      </c>
      <c r="M25" s="20">
        <v>3</v>
      </c>
      <c r="O25" s="56" t="str">
        <f t="shared" si="1"/>
        <v>Heimmannschaft</v>
      </c>
      <c r="P25" s="61">
        <v>23</v>
      </c>
      <c r="Q25" s="62"/>
      <c r="R25" s="61">
        <v>23</v>
      </c>
      <c r="S25" s="82"/>
      <c r="T25" s="63">
        <v>23</v>
      </c>
      <c r="U25" s="64"/>
    </row>
    <row r="26" spans="1:21" ht="14.25">
      <c r="A26" s="74" t="str">
        <f t="shared" si="2"/>
        <v>Gastmannschaft 2</v>
      </c>
      <c r="B26" s="75">
        <v>3</v>
      </c>
      <c r="C26" s="67"/>
      <c r="D26" s="75">
        <v>3</v>
      </c>
      <c r="E26" s="86"/>
      <c r="F26" s="72">
        <v>3</v>
      </c>
      <c r="G26" s="76"/>
      <c r="H26" s="22"/>
      <c r="J26" s="20">
        <v>4</v>
      </c>
      <c r="K26" s="19" t="s">
        <v>9</v>
      </c>
      <c r="L26" s="20">
        <v>4</v>
      </c>
      <c r="M26" s="20">
        <v>4</v>
      </c>
      <c r="O26" s="56" t="str">
        <f t="shared" si="1"/>
        <v>Heimmannschaft</v>
      </c>
      <c r="P26" s="61">
        <v>24</v>
      </c>
      <c r="Q26" s="62"/>
      <c r="R26" s="61">
        <v>24</v>
      </c>
      <c r="S26" s="82"/>
      <c r="T26" s="63">
        <v>24</v>
      </c>
      <c r="U26" s="64"/>
    </row>
    <row r="27" spans="1:21" ht="14.25">
      <c r="A27" s="74" t="str">
        <f t="shared" si="2"/>
        <v>Gastmannschaft 2</v>
      </c>
      <c r="B27" s="75">
        <v>4</v>
      </c>
      <c r="C27" s="67"/>
      <c r="D27" s="75">
        <v>4</v>
      </c>
      <c r="E27" s="86"/>
      <c r="F27" s="72">
        <v>4</v>
      </c>
      <c r="G27" s="76"/>
      <c r="H27" s="22"/>
      <c r="J27" s="20">
        <v>5</v>
      </c>
      <c r="K27" s="19" t="s">
        <v>10</v>
      </c>
      <c r="L27" s="20">
        <v>5</v>
      </c>
      <c r="M27" s="20">
        <v>5</v>
      </c>
      <c r="O27" s="56" t="str">
        <f t="shared" si="1"/>
        <v>Heimmannschaft</v>
      </c>
      <c r="P27" s="61">
        <v>25</v>
      </c>
      <c r="Q27" s="62"/>
      <c r="R27" s="61">
        <v>25</v>
      </c>
      <c r="S27" s="82"/>
      <c r="T27" s="63">
        <v>25</v>
      </c>
      <c r="U27" s="64"/>
    </row>
    <row r="28" spans="1:21" ht="14.25">
      <c r="A28" s="74" t="str">
        <f t="shared" si="2"/>
        <v>Gastmannschaft 2</v>
      </c>
      <c r="B28" s="75">
        <v>5</v>
      </c>
      <c r="C28" s="67"/>
      <c r="D28" s="75">
        <v>5</v>
      </c>
      <c r="E28" s="86"/>
      <c r="F28" s="72">
        <v>5</v>
      </c>
      <c r="G28" s="76"/>
      <c r="H28" s="22"/>
      <c r="J28" s="20">
        <v>6</v>
      </c>
      <c r="K28" s="19" t="s">
        <v>11</v>
      </c>
      <c r="L28" s="20">
        <v>6</v>
      </c>
      <c r="M28" s="20">
        <v>6</v>
      </c>
      <c r="O28" s="56" t="str">
        <f t="shared" si="1"/>
        <v>Heimmannschaft</v>
      </c>
      <c r="P28" s="61">
        <v>26</v>
      </c>
      <c r="Q28" s="62"/>
      <c r="R28" s="61">
        <v>26</v>
      </c>
      <c r="S28" s="82"/>
      <c r="T28" s="63">
        <v>26</v>
      </c>
      <c r="U28" s="64"/>
    </row>
    <row r="29" spans="1:21" ht="14.25">
      <c r="A29" s="74" t="str">
        <f t="shared" si="2"/>
        <v>Gastmannschaft 2</v>
      </c>
      <c r="B29" s="75">
        <v>6</v>
      </c>
      <c r="C29" s="67"/>
      <c r="D29" s="75">
        <v>6</v>
      </c>
      <c r="E29" s="86"/>
      <c r="F29" s="72">
        <v>6</v>
      </c>
      <c r="G29" s="76"/>
      <c r="H29" s="22"/>
      <c r="J29" s="20">
        <v>7</v>
      </c>
      <c r="K29" s="19" t="s">
        <v>12</v>
      </c>
      <c r="L29" s="20">
        <v>7</v>
      </c>
      <c r="M29" s="20" t="s">
        <v>13</v>
      </c>
      <c r="O29" s="56" t="str">
        <f t="shared" si="1"/>
        <v>Heimmannschaft</v>
      </c>
      <c r="P29" s="61">
        <v>27</v>
      </c>
      <c r="Q29" s="62"/>
      <c r="R29" s="61">
        <v>27</v>
      </c>
      <c r="S29" s="82"/>
      <c r="T29" s="63">
        <v>27</v>
      </c>
      <c r="U29" s="64"/>
    </row>
    <row r="30" spans="1:21" ht="14.25">
      <c r="A30" s="74" t="str">
        <f t="shared" si="2"/>
        <v>Gastmannschaft 2</v>
      </c>
      <c r="B30" s="75">
        <v>7</v>
      </c>
      <c r="C30" s="67"/>
      <c r="D30" s="75">
        <v>7</v>
      </c>
      <c r="E30" s="86"/>
      <c r="F30" s="72">
        <v>7</v>
      </c>
      <c r="G30" s="76"/>
      <c r="J30" s="20">
        <v>8</v>
      </c>
      <c r="K30" s="19" t="s">
        <v>14</v>
      </c>
      <c r="L30" s="20">
        <v>8</v>
      </c>
      <c r="M30" s="20" t="s">
        <v>15</v>
      </c>
      <c r="O30" s="56" t="str">
        <f t="shared" si="1"/>
        <v>Heimmannschaft</v>
      </c>
      <c r="P30" s="61">
        <v>28</v>
      </c>
      <c r="Q30" s="62"/>
      <c r="R30" s="61">
        <v>28</v>
      </c>
      <c r="S30" s="82"/>
      <c r="T30" s="63">
        <v>28</v>
      </c>
      <c r="U30" s="64"/>
    </row>
    <row r="31" spans="1:21" ht="14.25">
      <c r="A31" s="74" t="str">
        <f t="shared" si="2"/>
        <v>Gastmannschaft 2</v>
      </c>
      <c r="B31" s="75">
        <v>8</v>
      </c>
      <c r="C31" s="67"/>
      <c r="D31" s="75">
        <v>8</v>
      </c>
      <c r="E31" s="86"/>
      <c r="F31" s="72">
        <v>8</v>
      </c>
      <c r="G31" s="76"/>
      <c r="J31" s="20">
        <v>9</v>
      </c>
      <c r="K31" s="19" t="s">
        <v>16</v>
      </c>
      <c r="L31" s="20">
        <v>9</v>
      </c>
      <c r="O31" s="56" t="str">
        <f t="shared" si="1"/>
        <v>Heimmannschaft</v>
      </c>
      <c r="P31" s="61">
        <v>29</v>
      </c>
      <c r="Q31" s="62"/>
      <c r="R31" s="61">
        <v>29</v>
      </c>
      <c r="S31" s="82"/>
      <c r="T31" s="63">
        <v>29</v>
      </c>
      <c r="U31" s="64"/>
    </row>
    <row r="32" spans="1:21" ht="14.25">
      <c r="A32" s="74" t="str">
        <f t="shared" si="2"/>
        <v>Gastmannschaft 2</v>
      </c>
      <c r="B32" s="75">
        <v>9</v>
      </c>
      <c r="C32" s="67"/>
      <c r="D32" s="75">
        <v>9</v>
      </c>
      <c r="E32" s="86"/>
      <c r="F32" s="72">
        <v>9</v>
      </c>
      <c r="G32" s="76"/>
      <c r="J32" s="20">
        <v>10</v>
      </c>
      <c r="K32" s="19" t="s">
        <v>17</v>
      </c>
      <c r="O32" s="56" t="str">
        <f t="shared" si="1"/>
        <v>Heimmannschaft</v>
      </c>
      <c r="P32" s="61">
        <v>30</v>
      </c>
      <c r="Q32" s="62"/>
      <c r="R32" s="61">
        <v>30</v>
      </c>
      <c r="S32" s="82"/>
      <c r="T32" s="63">
        <v>30</v>
      </c>
      <c r="U32" s="64"/>
    </row>
    <row r="33" spans="1:21" ht="14.25">
      <c r="A33" s="74" t="str">
        <f t="shared" si="2"/>
        <v>Gastmannschaft 2</v>
      </c>
      <c r="B33" s="75">
        <v>10</v>
      </c>
      <c r="C33" s="67"/>
      <c r="D33" s="75">
        <v>10</v>
      </c>
      <c r="E33" s="86"/>
      <c r="F33" s="72">
        <v>10</v>
      </c>
      <c r="G33" s="76"/>
      <c r="J33" s="20">
        <v>11</v>
      </c>
      <c r="K33" s="19" t="s">
        <v>18</v>
      </c>
      <c r="O33" s="56" t="str">
        <f t="shared" si="1"/>
        <v>Heimmannschaft</v>
      </c>
      <c r="P33" s="61">
        <v>31</v>
      </c>
      <c r="Q33" s="62"/>
      <c r="R33" s="61">
        <v>31</v>
      </c>
      <c r="S33" s="82"/>
      <c r="T33" s="63">
        <v>31</v>
      </c>
      <c r="U33" s="64"/>
    </row>
    <row r="34" spans="1:21" ht="14.25">
      <c r="A34" s="74" t="str">
        <f t="shared" si="2"/>
        <v>Gastmannschaft 2</v>
      </c>
      <c r="B34" s="75">
        <v>11</v>
      </c>
      <c r="C34" s="67"/>
      <c r="D34" s="75">
        <v>11</v>
      </c>
      <c r="E34" s="86"/>
      <c r="F34" s="72">
        <v>11</v>
      </c>
      <c r="G34" s="76"/>
      <c r="J34" s="20">
        <v>12</v>
      </c>
      <c r="K34" s="19" t="s">
        <v>19</v>
      </c>
      <c r="O34" s="56" t="str">
        <f t="shared" si="1"/>
        <v>Heimmannschaft</v>
      </c>
      <c r="P34" s="61">
        <v>32</v>
      </c>
      <c r="Q34" s="62"/>
      <c r="R34" s="61">
        <v>32</v>
      </c>
      <c r="S34" s="82"/>
      <c r="T34" s="63">
        <v>32</v>
      </c>
      <c r="U34" s="64"/>
    </row>
    <row r="35" spans="1:21" ht="14.25">
      <c r="A35" s="74" t="str">
        <f t="shared" si="2"/>
        <v>Gastmannschaft 2</v>
      </c>
      <c r="B35" s="75">
        <v>12</v>
      </c>
      <c r="C35" s="67"/>
      <c r="D35" s="75">
        <v>12</v>
      </c>
      <c r="E35" s="86"/>
      <c r="F35" s="72">
        <v>12</v>
      </c>
      <c r="G35" s="76"/>
      <c r="J35" s="20">
        <v>13</v>
      </c>
      <c r="O35" s="56" t="str">
        <f t="shared" si="1"/>
        <v>Heimmannschaft</v>
      </c>
      <c r="P35" s="61">
        <v>33</v>
      </c>
      <c r="Q35" s="62"/>
      <c r="R35" s="61">
        <v>33</v>
      </c>
      <c r="S35" s="82"/>
      <c r="T35" s="63">
        <v>33</v>
      </c>
      <c r="U35" s="64"/>
    </row>
    <row r="36" spans="1:21" ht="14.25">
      <c r="A36" s="74" t="str">
        <f t="shared" si="2"/>
        <v>Gastmannschaft 2</v>
      </c>
      <c r="B36" s="75">
        <v>13</v>
      </c>
      <c r="C36" s="67"/>
      <c r="D36" s="75">
        <v>13</v>
      </c>
      <c r="E36" s="86"/>
      <c r="F36" s="72">
        <v>13</v>
      </c>
      <c r="G36" s="76"/>
      <c r="O36" s="56" t="str">
        <f t="shared" si="1"/>
        <v>Heimmannschaft</v>
      </c>
      <c r="P36" s="61">
        <v>34</v>
      </c>
      <c r="Q36" s="62"/>
      <c r="R36" s="61">
        <v>34</v>
      </c>
      <c r="S36" s="82"/>
      <c r="T36" s="63">
        <v>34</v>
      </c>
      <c r="U36" s="64"/>
    </row>
    <row r="37" spans="1:21" ht="14.25">
      <c r="A37" s="74" t="str">
        <f t="shared" si="2"/>
        <v>Gastmannschaft 2</v>
      </c>
      <c r="B37" s="75">
        <v>14</v>
      </c>
      <c r="C37" s="67"/>
      <c r="D37" s="75">
        <v>14</v>
      </c>
      <c r="E37" s="86"/>
      <c r="F37" s="72">
        <v>14</v>
      </c>
      <c r="G37" s="76"/>
      <c r="O37" s="56" t="str">
        <f t="shared" si="1"/>
        <v>Heimmannschaft</v>
      </c>
      <c r="P37" s="61">
        <v>35</v>
      </c>
      <c r="Q37" s="62"/>
      <c r="R37" s="61">
        <v>35</v>
      </c>
      <c r="S37" s="82"/>
      <c r="T37" s="63">
        <v>35</v>
      </c>
      <c r="U37" s="64"/>
    </row>
    <row r="38" spans="1:21" ht="14.25">
      <c r="A38" s="74" t="str">
        <f t="shared" si="2"/>
        <v>Gastmannschaft 2</v>
      </c>
      <c r="B38" s="75">
        <v>15</v>
      </c>
      <c r="C38" s="67"/>
      <c r="D38" s="75">
        <v>15</v>
      </c>
      <c r="E38" s="86"/>
      <c r="F38" s="72">
        <v>15</v>
      </c>
      <c r="G38" s="76"/>
      <c r="O38" s="56" t="str">
        <f t="shared" si="1"/>
        <v>Heimmannschaft</v>
      </c>
      <c r="P38" s="61">
        <v>36</v>
      </c>
      <c r="Q38" s="62"/>
      <c r="R38" s="61">
        <v>36</v>
      </c>
      <c r="S38" s="82"/>
      <c r="T38" s="63">
        <v>36</v>
      </c>
      <c r="U38" s="64"/>
    </row>
    <row r="39" spans="1:21" ht="14.25">
      <c r="A39" s="74" t="str">
        <f t="shared" si="2"/>
        <v>Gastmannschaft 2</v>
      </c>
      <c r="B39" s="75">
        <v>16</v>
      </c>
      <c r="C39" s="67"/>
      <c r="D39" s="75">
        <v>16</v>
      </c>
      <c r="E39" s="86"/>
      <c r="F39" s="72">
        <v>16</v>
      </c>
      <c r="G39" s="76"/>
      <c r="O39" s="56" t="str">
        <f t="shared" si="1"/>
        <v>Heimmannschaft</v>
      </c>
      <c r="P39" s="61">
        <v>37</v>
      </c>
      <c r="Q39" s="62"/>
      <c r="R39" s="61">
        <v>37</v>
      </c>
      <c r="S39" s="82"/>
      <c r="T39" s="63">
        <v>37</v>
      </c>
      <c r="U39" s="64"/>
    </row>
    <row r="40" spans="1:21" ht="14.25">
      <c r="A40" s="74" t="str">
        <f t="shared" si="2"/>
        <v>Gastmannschaft 2</v>
      </c>
      <c r="B40" s="75">
        <v>17</v>
      </c>
      <c r="C40" s="67"/>
      <c r="D40" s="75">
        <v>17</v>
      </c>
      <c r="E40" s="86"/>
      <c r="F40" s="72">
        <v>17</v>
      </c>
      <c r="G40" s="76"/>
      <c r="O40" s="56" t="str">
        <f t="shared" si="1"/>
        <v>Heimmannschaft</v>
      </c>
      <c r="P40" s="61">
        <v>38</v>
      </c>
      <c r="Q40" s="62"/>
      <c r="R40" s="61">
        <v>38</v>
      </c>
      <c r="S40" s="82"/>
      <c r="T40" s="63">
        <v>38</v>
      </c>
      <c r="U40" s="64"/>
    </row>
    <row r="41" spans="1:21" ht="14.25">
      <c r="A41" s="74" t="str">
        <f t="shared" si="2"/>
        <v>Gastmannschaft 2</v>
      </c>
      <c r="B41" s="75">
        <v>18</v>
      </c>
      <c r="C41" s="67"/>
      <c r="D41" s="75">
        <v>18</v>
      </c>
      <c r="E41" s="86"/>
      <c r="F41" s="72">
        <v>18</v>
      </c>
      <c r="G41" s="76"/>
      <c r="O41" s="56" t="str">
        <f t="shared" si="1"/>
        <v>Heimmannschaft</v>
      </c>
      <c r="P41" s="61">
        <v>39</v>
      </c>
      <c r="Q41" s="62"/>
      <c r="R41" s="61">
        <v>39</v>
      </c>
      <c r="S41" s="82"/>
      <c r="T41" s="63">
        <v>39</v>
      </c>
      <c r="U41" s="64"/>
    </row>
    <row r="42" spans="1:21" ht="14.25">
      <c r="A42" s="74" t="str">
        <f t="shared" si="2"/>
        <v>Gastmannschaft 2</v>
      </c>
      <c r="B42" s="75">
        <v>19</v>
      </c>
      <c r="C42" s="67"/>
      <c r="D42" s="75">
        <v>19</v>
      </c>
      <c r="E42" s="86"/>
      <c r="F42" s="72">
        <v>19</v>
      </c>
      <c r="G42" s="76"/>
      <c r="O42" s="56" t="str">
        <f t="shared" si="1"/>
        <v>Heimmannschaft</v>
      </c>
      <c r="P42" s="61">
        <v>40</v>
      </c>
      <c r="Q42" s="62"/>
      <c r="R42" s="61">
        <v>40</v>
      </c>
      <c r="S42" s="82"/>
      <c r="T42" s="63">
        <v>40</v>
      </c>
      <c r="U42" s="64"/>
    </row>
    <row r="43" spans="1:21" ht="14.25">
      <c r="A43" s="74" t="str">
        <f t="shared" si="2"/>
        <v>Gastmannschaft 2</v>
      </c>
      <c r="B43" s="75">
        <v>20</v>
      </c>
      <c r="C43" s="67"/>
      <c r="D43" s="75">
        <v>20</v>
      </c>
      <c r="E43" s="86"/>
      <c r="F43" s="72">
        <v>20</v>
      </c>
      <c r="G43" s="76"/>
      <c r="O43" s="56" t="str">
        <f t="shared" si="1"/>
        <v>Heimmannschaft</v>
      </c>
      <c r="P43" s="65">
        <v>41</v>
      </c>
      <c r="Q43" s="62"/>
      <c r="R43" s="65">
        <v>41</v>
      </c>
      <c r="S43" s="82"/>
      <c r="T43" s="66">
        <v>41</v>
      </c>
      <c r="U43" s="64"/>
    </row>
    <row r="44" spans="1:7" ht="14.25">
      <c r="A44" s="74" t="str">
        <f t="shared" si="2"/>
        <v>Gastmannschaft 2</v>
      </c>
      <c r="B44" s="75">
        <v>21</v>
      </c>
      <c r="C44" s="67"/>
      <c r="D44" s="75">
        <v>21</v>
      </c>
      <c r="E44" s="86"/>
      <c r="F44" s="72">
        <v>21</v>
      </c>
      <c r="G44" s="76"/>
    </row>
    <row r="45" spans="1:7" ht="24.75" customHeight="1">
      <c r="A45" s="26" t="s">
        <v>44</v>
      </c>
      <c r="B45" s="32">
        <v>1</v>
      </c>
      <c r="C45" s="43"/>
      <c r="D45" s="32">
        <v>1</v>
      </c>
      <c r="E45" s="89"/>
      <c r="F45" s="34">
        <v>1</v>
      </c>
      <c r="G45" s="33"/>
    </row>
    <row r="46" spans="1:7" ht="14.25">
      <c r="A46" s="68" t="str">
        <f aca="true" t="shared" si="3" ref="A46:A65">$A$45</f>
        <v>Gastmannschaft 3</v>
      </c>
      <c r="B46" s="69">
        <v>2</v>
      </c>
      <c r="C46" s="67"/>
      <c r="D46" s="69">
        <v>2</v>
      </c>
      <c r="E46" s="90"/>
      <c r="F46" s="38">
        <v>2</v>
      </c>
      <c r="G46" s="70"/>
    </row>
    <row r="47" spans="1:7" ht="14.25">
      <c r="A47" s="68" t="str">
        <f t="shared" si="3"/>
        <v>Gastmannschaft 3</v>
      </c>
      <c r="B47" s="69">
        <v>3</v>
      </c>
      <c r="C47" s="67"/>
      <c r="D47" s="69">
        <v>3</v>
      </c>
      <c r="E47" s="90"/>
      <c r="F47" s="38">
        <v>3</v>
      </c>
      <c r="G47" s="70"/>
    </row>
    <row r="48" spans="1:7" ht="14.25">
      <c r="A48" s="68" t="str">
        <f t="shared" si="3"/>
        <v>Gastmannschaft 3</v>
      </c>
      <c r="B48" s="69">
        <v>4</v>
      </c>
      <c r="C48" s="67"/>
      <c r="D48" s="69">
        <v>4</v>
      </c>
      <c r="E48" s="90"/>
      <c r="F48" s="38">
        <v>4</v>
      </c>
      <c r="G48" s="70"/>
    </row>
    <row r="49" spans="1:7" ht="14.25">
      <c r="A49" s="68" t="str">
        <f t="shared" si="3"/>
        <v>Gastmannschaft 3</v>
      </c>
      <c r="B49" s="71">
        <v>5</v>
      </c>
      <c r="C49" s="67"/>
      <c r="D49" s="71">
        <v>5</v>
      </c>
      <c r="E49" s="86"/>
      <c r="F49" s="72">
        <v>5</v>
      </c>
      <c r="G49" s="70"/>
    </row>
    <row r="50" spans="1:7" ht="14.25">
      <c r="A50" s="68" t="str">
        <f t="shared" si="3"/>
        <v>Gastmannschaft 3</v>
      </c>
      <c r="B50" s="71">
        <v>6</v>
      </c>
      <c r="C50" s="67"/>
      <c r="D50" s="71">
        <v>6</v>
      </c>
      <c r="E50" s="86"/>
      <c r="F50" s="72">
        <v>6</v>
      </c>
      <c r="G50" s="70"/>
    </row>
    <row r="51" spans="1:7" ht="14.25">
      <c r="A51" s="68" t="str">
        <f t="shared" si="3"/>
        <v>Gastmannschaft 3</v>
      </c>
      <c r="B51" s="71">
        <v>7</v>
      </c>
      <c r="C51" s="67"/>
      <c r="D51" s="71">
        <v>7</v>
      </c>
      <c r="E51" s="86"/>
      <c r="F51" s="72">
        <v>7</v>
      </c>
      <c r="G51" s="70"/>
    </row>
    <row r="52" spans="1:7" ht="14.25">
      <c r="A52" s="68" t="str">
        <f t="shared" si="3"/>
        <v>Gastmannschaft 3</v>
      </c>
      <c r="B52" s="71">
        <v>8</v>
      </c>
      <c r="C52" s="67"/>
      <c r="D52" s="71">
        <v>8</v>
      </c>
      <c r="E52" s="86"/>
      <c r="F52" s="72">
        <v>8</v>
      </c>
      <c r="G52" s="70"/>
    </row>
    <row r="53" spans="1:7" ht="14.25">
      <c r="A53" s="68" t="str">
        <f t="shared" si="3"/>
        <v>Gastmannschaft 3</v>
      </c>
      <c r="B53" s="71">
        <v>9</v>
      </c>
      <c r="C53" s="67"/>
      <c r="D53" s="71">
        <v>9</v>
      </c>
      <c r="E53" s="86"/>
      <c r="F53" s="72">
        <v>9</v>
      </c>
      <c r="G53" s="70"/>
    </row>
    <row r="54" spans="1:7" ht="14.25">
      <c r="A54" s="68" t="str">
        <f t="shared" si="3"/>
        <v>Gastmannschaft 3</v>
      </c>
      <c r="B54" s="71">
        <v>10</v>
      </c>
      <c r="C54" s="67"/>
      <c r="D54" s="71">
        <v>10</v>
      </c>
      <c r="E54" s="86"/>
      <c r="F54" s="72">
        <v>10</v>
      </c>
      <c r="G54" s="70"/>
    </row>
    <row r="55" spans="1:7" ht="14.25">
      <c r="A55" s="68" t="str">
        <f t="shared" si="3"/>
        <v>Gastmannschaft 3</v>
      </c>
      <c r="B55" s="71">
        <v>11</v>
      </c>
      <c r="C55" s="67"/>
      <c r="D55" s="71">
        <v>11</v>
      </c>
      <c r="E55" s="86"/>
      <c r="F55" s="72">
        <v>11</v>
      </c>
      <c r="G55" s="70"/>
    </row>
    <row r="56" spans="1:7" ht="14.25">
      <c r="A56" s="68" t="str">
        <f t="shared" si="3"/>
        <v>Gastmannschaft 3</v>
      </c>
      <c r="B56" s="71">
        <v>12</v>
      </c>
      <c r="C56" s="67"/>
      <c r="D56" s="71">
        <v>12</v>
      </c>
      <c r="E56" s="86"/>
      <c r="F56" s="72">
        <v>12</v>
      </c>
      <c r="G56" s="70"/>
    </row>
    <row r="57" spans="1:7" ht="14.25">
      <c r="A57" s="68" t="str">
        <f t="shared" si="3"/>
        <v>Gastmannschaft 3</v>
      </c>
      <c r="B57" s="71">
        <v>13</v>
      </c>
      <c r="C57" s="67"/>
      <c r="D57" s="71">
        <v>13</v>
      </c>
      <c r="E57" s="86"/>
      <c r="F57" s="72">
        <v>13</v>
      </c>
      <c r="G57" s="70"/>
    </row>
    <row r="58" spans="1:7" ht="14.25">
      <c r="A58" s="68" t="str">
        <f t="shared" si="3"/>
        <v>Gastmannschaft 3</v>
      </c>
      <c r="B58" s="71">
        <v>14</v>
      </c>
      <c r="C58" s="67"/>
      <c r="D58" s="71">
        <v>14</v>
      </c>
      <c r="E58" s="86"/>
      <c r="F58" s="72">
        <v>14</v>
      </c>
      <c r="G58" s="70"/>
    </row>
    <row r="59" spans="1:7" ht="14.25">
      <c r="A59" s="68" t="str">
        <f t="shared" si="3"/>
        <v>Gastmannschaft 3</v>
      </c>
      <c r="B59" s="71">
        <v>15</v>
      </c>
      <c r="C59" s="67"/>
      <c r="D59" s="71">
        <v>15</v>
      </c>
      <c r="E59" s="86"/>
      <c r="F59" s="72">
        <v>15</v>
      </c>
      <c r="G59" s="70"/>
    </row>
    <row r="60" spans="1:7" ht="14.25">
      <c r="A60" s="68" t="str">
        <f t="shared" si="3"/>
        <v>Gastmannschaft 3</v>
      </c>
      <c r="B60" s="71">
        <v>16</v>
      </c>
      <c r="C60" s="67"/>
      <c r="D60" s="71">
        <v>16</v>
      </c>
      <c r="E60" s="86"/>
      <c r="F60" s="72">
        <v>16</v>
      </c>
      <c r="G60" s="70"/>
    </row>
    <row r="61" spans="1:7" ht="14.25">
      <c r="A61" s="68" t="str">
        <f t="shared" si="3"/>
        <v>Gastmannschaft 3</v>
      </c>
      <c r="B61" s="71">
        <v>17</v>
      </c>
      <c r="C61" s="67"/>
      <c r="D61" s="71">
        <v>17</v>
      </c>
      <c r="E61" s="86"/>
      <c r="F61" s="72">
        <v>17</v>
      </c>
      <c r="G61" s="70"/>
    </row>
    <row r="62" spans="1:7" ht="14.25">
      <c r="A62" s="68" t="str">
        <f t="shared" si="3"/>
        <v>Gastmannschaft 3</v>
      </c>
      <c r="B62" s="71">
        <v>18</v>
      </c>
      <c r="C62" s="67"/>
      <c r="D62" s="71">
        <v>18</v>
      </c>
      <c r="E62" s="86"/>
      <c r="F62" s="72">
        <v>18</v>
      </c>
      <c r="G62" s="70"/>
    </row>
    <row r="63" spans="1:7" ht="14.25">
      <c r="A63" s="68" t="str">
        <f t="shared" si="3"/>
        <v>Gastmannschaft 3</v>
      </c>
      <c r="B63" s="71">
        <v>19</v>
      </c>
      <c r="C63" s="67"/>
      <c r="D63" s="71">
        <v>19</v>
      </c>
      <c r="E63" s="86"/>
      <c r="F63" s="72">
        <v>19</v>
      </c>
      <c r="G63" s="70"/>
    </row>
    <row r="64" spans="1:7" ht="14.25">
      <c r="A64" s="68" t="str">
        <f t="shared" si="3"/>
        <v>Gastmannschaft 3</v>
      </c>
      <c r="B64" s="71">
        <v>20</v>
      </c>
      <c r="C64" s="67"/>
      <c r="D64" s="71">
        <v>20</v>
      </c>
      <c r="E64" s="86"/>
      <c r="F64" s="72">
        <v>20</v>
      </c>
      <c r="G64" s="70"/>
    </row>
    <row r="65" spans="1:7" ht="14.25">
      <c r="A65" s="68" t="str">
        <f t="shared" si="3"/>
        <v>Gastmannschaft 3</v>
      </c>
      <c r="B65" s="71">
        <v>21</v>
      </c>
      <c r="C65" s="67"/>
      <c r="D65" s="71">
        <v>21</v>
      </c>
      <c r="E65" s="86"/>
      <c r="F65" s="72">
        <v>21</v>
      </c>
      <c r="G65" s="70"/>
    </row>
    <row r="66" spans="1:7" ht="24.75" customHeight="1">
      <c r="A66" s="26" t="s">
        <v>45</v>
      </c>
      <c r="B66" s="34">
        <v>1</v>
      </c>
      <c r="C66" s="43"/>
      <c r="D66" s="34">
        <v>1</v>
      </c>
      <c r="E66" s="89"/>
      <c r="F66" s="34">
        <v>1</v>
      </c>
      <c r="G66" s="33"/>
    </row>
    <row r="67" spans="1:7" ht="14.25">
      <c r="A67" s="74" t="str">
        <f aca="true" t="shared" si="4" ref="A67:A86">$A$66</f>
        <v>Gastmannschaft 4</v>
      </c>
      <c r="B67" s="75">
        <v>2</v>
      </c>
      <c r="C67" s="67"/>
      <c r="D67" s="75">
        <v>2</v>
      </c>
      <c r="E67" s="86"/>
      <c r="F67" s="72">
        <v>2</v>
      </c>
      <c r="G67" s="76"/>
    </row>
    <row r="68" spans="1:7" ht="14.25">
      <c r="A68" s="74" t="str">
        <f t="shared" si="4"/>
        <v>Gastmannschaft 4</v>
      </c>
      <c r="B68" s="75">
        <v>3</v>
      </c>
      <c r="C68" s="67"/>
      <c r="D68" s="75">
        <v>3</v>
      </c>
      <c r="E68" s="86"/>
      <c r="F68" s="72">
        <v>3</v>
      </c>
      <c r="G68" s="76"/>
    </row>
    <row r="69" spans="1:7" ht="14.25">
      <c r="A69" s="74" t="str">
        <f t="shared" si="4"/>
        <v>Gastmannschaft 4</v>
      </c>
      <c r="B69" s="75">
        <v>4</v>
      </c>
      <c r="C69" s="67"/>
      <c r="D69" s="75">
        <v>4</v>
      </c>
      <c r="E69" s="86"/>
      <c r="F69" s="72">
        <v>4</v>
      </c>
      <c r="G69" s="76"/>
    </row>
    <row r="70" spans="1:7" ht="14.25">
      <c r="A70" s="74" t="str">
        <f t="shared" si="4"/>
        <v>Gastmannschaft 4</v>
      </c>
      <c r="B70" s="75">
        <v>5</v>
      </c>
      <c r="C70" s="67"/>
      <c r="D70" s="75">
        <v>5</v>
      </c>
      <c r="E70" s="86"/>
      <c r="F70" s="72">
        <v>5</v>
      </c>
      <c r="G70" s="76"/>
    </row>
    <row r="71" spans="1:7" ht="14.25">
      <c r="A71" s="74" t="str">
        <f t="shared" si="4"/>
        <v>Gastmannschaft 4</v>
      </c>
      <c r="B71" s="75">
        <v>6</v>
      </c>
      <c r="C71" s="67"/>
      <c r="D71" s="75">
        <v>6</v>
      </c>
      <c r="E71" s="86"/>
      <c r="F71" s="72">
        <v>6</v>
      </c>
      <c r="G71" s="76"/>
    </row>
    <row r="72" spans="1:7" ht="14.25">
      <c r="A72" s="74" t="str">
        <f t="shared" si="4"/>
        <v>Gastmannschaft 4</v>
      </c>
      <c r="B72" s="75">
        <v>7</v>
      </c>
      <c r="C72" s="67"/>
      <c r="D72" s="75">
        <v>7</v>
      </c>
      <c r="E72" s="86"/>
      <c r="F72" s="72">
        <v>7</v>
      </c>
      <c r="G72" s="76"/>
    </row>
    <row r="73" spans="1:7" ht="14.25">
      <c r="A73" s="74" t="str">
        <f t="shared" si="4"/>
        <v>Gastmannschaft 4</v>
      </c>
      <c r="B73" s="75">
        <v>8</v>
      </c>
      <c r="C73" s="67"/>
      <c r="D73" s="75">
        <v>8</v>
      </c>
      <c r="E73" s="86"/>
      <c r="F73" s="72">
        <v>8</v>
      </c>
      <c r="G73" s="76"/>
    </row>
    <row r="74" spans="1:7" ht="14.25">
      <c r="A74" s="74" t="str">
        <f t="shared" si="4"/>
        <v>Gastmannschaft 4</v>
      </c>
      <c r="B74" s="75">
        <v>9</v>
      </c>
      <c r="C74" s="67"/>
      <c r="D74" s="75">
        <v>9</v>
      </c>
      <c r="E74" s="86"/>
      <c r="F74" s="72">
        <v>9</v>
      </c>
      <c r="G74" s="76"/>
    </row>
    <row r="75" spans="1:7" ht="14.25">
      <c r="A75" s="74" t="str">
        <f t="shared" si="4"/>
        <v>Gastmannschaft 4</v>
      </c>
      <c r="B75" s="75">
        <v>10</v>
      </c>
      <c r="C75" s="67"/>
      <c r="D75" s="75">
        <v>10</v>
      </c>
      <c r="E75" s="86"/>
      <c r="F75" s="72">
        <v>10</v>
      </c>
      <c r="G75" s="76"/>
    </row>
    <row r="76" spans="1:7" ht="14.25">
      <c r="A76" s="74" t="str">
        <f t="shared" si="4"/>
        <v>Gastmannschaft 4</v>
      </c>
      <c r="B76" s="75">
        <v>11</v>
      </c>
      <c r="C76" s="67"/>
      <c r="D76" s="75">
        <v>11</v>
      </c>
      <c r="E76" s="86"/>
      <c r="F76" s="72">
        <v>11</v>
      </c>
      <c r="G76" s="76"/>
    </row>
    <row r="77" spans="1:7" ht="14.25">
      <c r="A77" s="74" t="str">
        <f t="shared" si="4"/>
        <v>Gastmannschaft 4</v>
      </c>
      <c r="B77" s="75">
        <v>12</v>
      </c>
      <c r="C77" s="67"/>
      <c r="D77" s="75">
        <v>12</v>
      </c>
      <c r="E77" s="86"/>
      <c r="F77" s="72">
        <v>12</v>
      </c>
      <c r="G77" s="76"/>
    </row>
    <row r="78" spans="1:7" ht="14.25">
      <c r="A78" s="74" t="str">
        <f t="shared" si="4"/>
        <v>Gastmannschaft 4</v>
      </c>
      <c r="B78" s="75">
        <v>13</v>
      </c>
      <c r="C78" s="67"/>
      <c r="D78" s="75">
        <v>13</v>
      </c>
      <c r="E78" s="86"/>
      <c r="F78" s="72">
        <v>13</v>
      </c>
      <c r="G78" s="76"/>
    </row>
    <row r="79" spans="1:7" ht="14.25">
      <c r="A79" s="74" t="str">
        <f t="shared" si="4"/>
        <v>Gastmannschaft 4</v>
      </c>
      <c r="B79" s="75">
        <v>14</v>
      </c>
      <c r="C79" s="67"/>
      <c r="D79" s="75">
        <v>14</v>
      </c>
      <c r="E79" s="86"/>
      <c r="F79" s="72">
        <v>14</v>
      </c>
      <c r="G79" s="76"/>
    </row>
    <row r="80" spans="1:7" ht="14.25">
      <c r="A80" s="74" t="str">
        <f t="shared" si="4"/>
        <v>Gastmannschaft 4</v>
      </c>
      <c r="B80" s="75">
        <v>15</v>
      </c>
      <c r="C80" s="67"/>
      <c r="D80" s="75">
        <v>15</v>
      </c>
      <c r="E80" s="86"/>
      <c r="F80" s="72">
        <v>15</v>
      </c>
      <c r="G80" s="76"/>
    </row>
    <row r="81" spans="1:7" ht="14.25">
      <c r="A81" s="74" t="str">
        <f t="shared" si="4"/>
        <v>Gastmannschaft 4</v>
      </c>
      <c r="B81" s="75">
        <v>16</v>
      </c>
      <c r="C81" s="67"/>
      <c r="D81" s="75">
        <v>16</v>
      </c>
      <c r="E81" s="86"/>
      <c r="F81" s="72">
        <v>16</v>
      </c>
      <c r="G81" s="76"/>
    </row>
    <row r="82" spans="1:7" ht="14.25">
      <c r="A82" s="74" t="str">
        <f t="shared" si="4"/>
        <v>Gastmannschaft 4</v>
      </c>
      <c r="B82" s="75">
        <v>17</v>
      </c>
      <c r="C82" s="67"/>
      <c r="D82" s="75">
        <v>17</v>
      </c>
      <c r="E82" s="86"/>
      <c r="F82" s="72">
        <v>17</v>
      </c>
      <c r="G82" s="76"/>
    </row>
    <row r="83" spans="1:7" ht="14.25">
      <c r="A83" s="74" t="str">
        <f t="shared" si="4"/>
        <v>Gastmannschaft 4</v>
      </c>
      <c r="B83" s="75">
        <v>18</v>
      </c>
      <c r="C83" s="67"/>
      <c r="D83" s="75">
        <v>18</v>
      </c>
      <c r="E83" s="86"/>
      <c r="F83" s="72">
        <v>18</v>
      </c>
      <c r="G83" s="76"/>
    </row>
    <row r="84" spans="1:7" ht="14.25">
      <c r="A84" s="74" t="str">
        <f t="shared" si="4"/>
        <v>Gastmannschaft 4</v>
      </c>
      <c r="B84" s="75">
        <v>19</v>
      </c>
      <c r="C84" s="67"/>
      <c r="D84" s="75">
        <v>19</v>
      </c>
      <c r="E84" s="86"/>
      <c r="F84" s="72">
        <v>19</v>
      </c>
      <c r="G84" s="76"/>
    </row>
    <row r="85" spans="1:7" ht="14.25">
      <c r="A85" s="74" t="str">
        <f t="shared" si="4"/>
        <v>Gastmannschaft 4</v>
      </c>
      <c r="B85" s="75">
        <v>20</v>
      </c>
      <c r="C85" s="67"/>
      <c r="D85" s="75">
        <v>20</v>
      </c>
      <c r="E85" s="86"/>
      <c r="F85" s="72">
        <v>20</v>
      </c>
      <c r="G85" s="76"/>
    </row>
    <row r="86" spans="1:7" ht="14.25">
      <c r="A86" s="74" t="str">
        <f t="shared" si="4"/>
        <v>Gastmannschaft 4</v>
      </c>
      <c r="B86" s="75">
        <v>21</v>
      </c>
      <c r="C86" s="67"/>
      <c r="D86" s="75">
        <v>21</v>
      </c>
      <c r="E86" s="86"/>
      <c r="F86" s="72">
        <v>21</v>
      </c>
      <c r="G86" s="76"/>
    </row>
    <row r="87" spans="1:7" ht="24.75" customHeight="1">
      <c r="A87" s="26" t="s">
        <v>46</v>
      </c>
      <c r="B87" s="32">
        <v>1</v>
      </c>
      <c r="C87" s="43"/>
      <c r="D87" s="32">
        <v>1</v>
      </c>
      <c r="E87" s="89"/>
      <c r="F87" s="34">
        <v>1</v>
      </c>
      <c r="G87" s="33"/>
    </row>
    <row r="88" spans="1:13" ht="14.25">
      <c r="A88" s="68" t="str">
        <f aca="true" t="shared" si="5" ref="A88:A107">$A$87</f>
        <v>Gastmannschaft 5</v>
      </c>
      <c r="B88" s="71">
        <v>2</v>
      </c>
      <c r="C88" s="67"/>
      <c r="D88" s="75">
        <v>2</v>
      </c>
      <c r="E88" s="86"/>
      <c r="F88" s="72">
        <v>2</v>
      </c>
      <c r="G88" s="73"/>
      <c r="H88" s="25" t="s">
        <v>34</v>
      </c>
      <c r="I88" s="25" t="s">
        <v>35</v>
      </c>
      <c r="J88" s="25" t="s">
        <v>36</v>
      </c>
      <c r="K88" s="25" t="s">
        <v>37</v>
      </c>
      <c r="L88" s="25" t="s">
        <v>38</v>
      </c>
      <c r="M88" s="25" t="s">
        <v>39</v>
      </c>
    </row>
    <row r="89" spans="1:7" ht="14.25">
      <c r="A89" s="68" t="str">
        <f t="shared" si="5"/>
        <v>Gastmannschaft 5</v>
      </c>
      <c r="B89" s="71">
        <v>3</v>
      </c>
      <c r="C89" s="67"/>
      <c r="D89" s="75">
        <v>3</v>
      </c>
      <c r="E89" s="86"/>
      <c r="F89" s="72">
        <v>3</v>
      </c>
      <c r="G89" s="73"/>
    </row>
    <row r="90" spans="1:7" ht="14.25">
      <c r="A90" s="68" t="str">
        <f t="shared" si="5"/>
        <v>Gastmannschaft 5</v>
      </c>
      <c r="B90" s="71">
        <v>4</v>
      </c>
      <c r="C90" s="67"/>
      <c r="D90" s="75">
        <v>4</v>
      </c>
      <c r="E90" s="86"/>
      <c r="F90" s="72">
        <v>4</v>
      </c>
      <c r="G90" s="73"/>
    </row>
    <row r="91" spans="1:7" ht="14.25">
      <c r="A91" s="68" t="str">
        <f t="shared" si="5"/>
        <v>Gastmannschaft 5</v>
      </c>
      <c r="B91" s="71">
        <v>5</v>
      </c>
      <c r="C91" s="67"/>
      <c r="D91" s="75">
        <v>5</v>
      </c>
      <c r="E91" s="86"/>
      <c r="F91" s="72">
        <v>5</v>
      </c>
      <c r="G91" s="73"/>
    </row>
    <row r="92" spans="1:7" ht="14.25">
      <c r="A92" s="68" t="str">
        <f t="shared" si="5"/>
        <v>Gastmannschaft 5</v>
      </c>
      <c r="B92" s="71">
        <v>6</v>
      </c>
      <c r="C92" s="67"/>
      <c r="D92" s="75">
        <v>6</v>
      </c>
      <c r="E92" s="86"/>
      <c r="F92" s="72">
        <v>6</v>
      </c>
      <c r="G92" s="73"/>
    </row>
    <row r="93" spans="1:7" ht="14.25">
      <c r="A93" s="68" t="str">
        <f t="shared" si="5"/>
        <v>Gastmannschaft 5</v>
      </c>
      <c r="B93" s="71">
        <v>7</v>
      </c>
      <c r="C93" s="67"/>
      <c r="D93" s="75">
        <v>7</v>
      </c>
      <c r="E93" s="86"/>
      <c r="F93" s="72">
        <v>7</v>
      </c>
      <c r="G93" s="73"/>
    </row>
    <row r="94" spans="1:7" ht="14.25">
      <c r="A94" s="68" t="str">
        <f t="shared" si="5"/>
        <v>Gastmannschaft 5</v>
      </c>
      <c r="B94" s="71">
        <v>8</v>
      </c>
      <c r="C94" s="67"/>
      <c r="D94" s="75">
        <v>8</v>
      </c>
      <c r="E94" s="86"/>
      <c r="F94" s="72">
        <v>8</v>
      </c>
      <c r="G94" s="73"/>
    </row>
    <row r="95" spans="1:7" ht="14.25">
      <c r="A95" s="68" t="str">
        <f t="shared" si="5"/>
        <v>Gastmannschaft 5</v>
      </c>
      <c r="B95" s="71">
        <v>9</v>
      </c>
      <c r="C95" s="67"/>
      <c r="D95" s="75">
        <v>9</v>
      </c>
      <c r="E95" s="86"/>
      <c r="F95" s="72">
        <v>9</v>
      </c>
      <c r="G95" s="73"/>
    </row>
    <row r="96" spans="1:7" ht="14.25">
      <c r="A96" s="68" t="str">
        <f t="shared" si="5"/>
        <v>Gastmannschaft 5</v>
      </c>
      <c r="B96" s="71">
        <v>10</v>
      </c>
      <c r="C96" s="67"/>
      <c r="D96" s="75">
        <v>10</v>
      </c>
      <c r="E96" s="86"/>
      <c r="F96" s="72">
        <v>10</v>
      </c>
      <c r="G96" s="73"/>
    </row>
    <row r="97" spans="1:7" ht="14.25">
      <c r="A97" s="68" t="str">
        <f t="shared" si="5"/>
        <v>Gastmannschaft 5</v>
      </c>
      <c r="B97" s="71">
        <v>11</v>
      </c>
      <c r="C97" s="67"/>
      <c r="D97" s="75">
        <v>11</v>
      </c>
      <c r="E97" s="86"/>
      <c r="F97" s="72">
        <v>11</v>
      </c>
      <c r="G97" s="73"/>
    </row>
    <row r="98" spans="1:7" ht="14.25">
      <c r="A98" s="68" t="str">
        <f t="shared" si="5"/>
        <v>Gastmannschaft 5</v>
      </c>
      <c r="B98" s="71">
        <v>12</v>
      </c>
      <c r="C98" s="67"/>
      <c r="D98" s="75">
        <v>12</v>
      </c>
      <c r="E98" s="86"/>
      <c r="F98" s="72">
        <v>12</v>
      </c>
      <c r="G98" s="73"/>
    </row>
    <row r="99" spans="1:7" ht="14.25">
      <c r="A99" s="68" t="str">
        <f t="shared" si="5"/>
        <v>Gastmannschaft 5</v>
      </c>
      <c r="B99" s="71">
        <v>13</v>
      </c>
      <c r="C99" s="67"/>
      <c r="D99" s="75">
        <v>13</v>
      </c>
      <c r="E99" s="86"/>
      <c r="F99" s="72">
        <v>13</v>
      </c>
      <c r="G99" s="73"/>
    </row>
    <row r="100" spans="1:7" ht="14.25">
      <c r="A100" s="68" t="str">
        <f t="shared" si="5"/>
        <v>Gastmannschaft 5</v>
      </c>
      <c r="B100" s="71">
        <v>14</v>
      </c>
      <c r="C100" s="67"/>
      <c r="D100" s="75">
        <v>14</v>
      </c>
      <c r="E100" s="86"/>
      <c r="F100" s="72">
        <v>14</v>
      </c>
      <c r="G100" s="73"/>
    </row>
    <row r="101" spans="1:7" ht="14.25">
      <c r="A101" s="68" t="str">
        <f t="shared" si="5"/>
        <v>Gastmannschaft 5</v>
      </c>
      <c r="B101" s="71">
        <v>15</v>
      </c>
      <c r="C101" s="67"/>
      <c r="D101" s="75">
        <v>15</v>
      </c>
      <c r="E101" s="86"/>
      <c r="F101" s="72">
        <v>15</v>
      </c>
      <c r="G101" s="73"/>
    </row>
    <row r="102" spans="1:7" ht="14.25">
      <c r="A102" s="68" t="str">
        <f t="shared" si="5"/>
        <v>Gastmannschaft 5</v>
      </c>
      <c r="B102" s="71">
        <v>16</v>
      </c>
      <c r="C102" s="67"/>
      <c r="D102" s="75">
        <v>16</v>
      </c>
      <c r="E102" s="86"/>
      <c r="F102" s="72">
        <v>16</v>
      </c>
      <c r="G102" s="73"/>
    </row>
    <row r="103" spans="1:7" ht="14.25">
      <c r="A103" s="68" t="str">
        <f t="shared" si="5"/>
        <v>Gastmannschaft 5</v>
      </c>
      <c r="B103" s="71">
        <v>17</v>
      </c>
      <c r="C103" s="67"/>
      <c r="D103" s="75">
        <v>17</v>
      </c>
      <c r="E103" s="86"/>
      <c r="F103" s="72">
        <v>17</v>
      </c>
      <c r="G103" s="73"/>
    </row>
    <row r="104" spans="1:7" ht="14.25">
      <c r="A104" s="68" t="str">
        <f t="shared" si="5"/>
        <v>Gastmannschaft 5</v>
      </c>
      <c r="B104" s="71">
        <v>18</v>
      </c>
      <c r="C104" s="67"/>
      <c r="D104" s="75">
        <v>18</v>
      </c>
      <c r="E104" s="86"/>
      <c r="F104" s="72">
        <v>18</v>
      </c>
      <c r="G104" s="73"/>
    </row>
    <row r="105" spans="1:7" ht="14.25">
      <c r="A105" s="68" t="str">
        <f t="shared" si="5"/>
        <v>Gastmannschaft 5</v>
      </c>
      <c r="B105" s="71">
        <v>19</v>
      </c>
      <c r="C105" s="67"/>
      <c r="D105" s="75">
        <v>19</v>
      </c>
      <c r="E105" s="86"/>
      <c r="F105" s="72">
        <v>19</v>
      </c>
      <c r="G105" s="73"/>
    </row>
    <row r="106" spans="1:7" ht="14.25">
      <c r="A106" s="68" t="str">
        <f t="shared" si="5"/>
        <v>Gastmannschaft 5</v>
      </c>
      <c r="B106" s="71">
        <v>20</v>
      </c>
      <c r="C106" s="67"/>
      <c r="D106" s="75">
        <v>20</v>
      </c>
      <c r="E106" s="86"/>
      <c r="F106" s="72">
        <v>20</v>
      </c>
      <c r="G106" s="73"/>
    </row>
    <row r="107" spans="1:7" ht="14.25">
      <c r="A107" s="68" t="str">
        <f t="shared" si="5"/>
        <v>Gastmannschaft 5</v>
      </c>
      <c r="B107" s="71">
        <v>21</v>
      </c>
      <c r="C107" s="67"/>
      <c r="D107" s="75">
        <v>21</v>
      </c>
      <c r="E107" s="86"/>
      <c r="F107" s="72">
        <v>21</v>
      </c>
      <c r="G107" s="73"/>
    </row>
    <row r="108" spans="1:7" ht="24.75" customHeight="1">
      <c r="A108" s="26" t="s">
        <v>47</v>
      </c>
      <c r="B108" s="34">
        <v>1</v>
      </c>
      <c r="C108" s="43"/>
      <c r="D108" s="34">
        <v>1</v>
      </c>
      <c r="E108" s="89"/>
      <c r="F108" s="34">
        <v>1</v>
      </c>
      <c r="G108" s="33"/>
    </row>
    <row r="109" spans="1:7" ht="14.25">
      <c r="A109" s="74" t="str">
        <f aca="true" t="shared" si="6" ref="A109:A128">$A$108</f>
        <v>Gastmannschaft 6</v>
      </c>
      <c r="B109" s="75">
        <v>2</v>
      </c>
      <c r="C109" s="67"/>
      <c r="D109" s="75">
        <v>2</v>
      </c>
      <c r="E109" s="86"/>
      <c r="F109" s="72">
        <v>2</v>
      </c>
      <c r="G109" s="76"/>
    </row>
    <row r="110" spans="1:7" ht="14.25">
      <c r="A110" s="74" t="str">
        <f t="shared" si="6"/>
        <v>Gastmannschaft 6</v>
      </c>
      <c r="B110" s="75">
        <v>3</v>
      </c>
      <c r="C110" s="67"/>
      <c r="D110" s="75">
        <v>3</v>
      </c>
      <c r="E110" s="86"/>
      <c r="F110" s="72">
        <v>3</v>
      </c>
      <c r="G110" s="76"/>
    </row>
    <row r="111" spans="1:7" ht="14.25">
      <c r="A111" s="74" t="str">
        <f t="shared" si="6"/>
        <v>Gastmannschaft 6</v>
      </c>
      <c r="B111" s="75">
        <v>4</v>
      </c>
      <c r="C111" s="67"/>
      <c r="D111" s="75">
        <v>4</v>
      </c>
      <c r="E111" s="86"/>
      <c r="F111" s="72">
        <v>4</v>
      </c>
      <c r="G111" s="76"/>
    </row>
    <row r="112" spans="1:7" ht="14.25">
      <c r="A112" s="74" t="str">
        <f t="shared" si="6"/>
        <v>Gastmannschaft 6</v>
      </c>
      <c r="B112" s="75">
        <v>5</v>
      </c>
      <c r="C112" s="67"/>
      <c r="D112" s="75">
        <v>5</v>
      </c>
      <c r="E112" s="86"/>
      <c r="F112" s="72">
        <v>5</v>
      </c>
      <c r="G112" s="76"/>
    </row>
    <row r="113" spans="1:7" ht="14.25">
      <c r="A113" s="74" t="str">
        <f t="shared" si="6"/>
        <v>Gastmannschaft 6</v>
      </c>
      <c r="B113" s="75">
        <v>6</v>
      </c>
      <c r="C113" s="67"/>
      <c r="D113" s="75">
        <v>6</v>
      </c>
      <c r="E113" s="86"/>
      <c r="F113" s="72">
        <v>6</v>
      </c>
      <c r="G113" s="76"/>
    </row>
    <row r="114" spans="1:7" ht="14.25">
      <c r="A114" s="74" t="str">
        <f t="shared" si="6"/>
        <v>Gastmannschaft 6</v>
      </c>
      <c r="B114" s="75">
        <v>7</v>
      </c>
      <c r="C114" s="67"/>
      <c r="D114" s="75">
        <v>7</v>
      </c>
      <c r="E114" s="86"/>
      <c r="F114" s="72">
        <v>7</v>
      </c>
      <c r="G114" s="76"/>
    </row>
    <row r="115" spans="1:7" ht="14.25">
      <c r="A115" s="74" t="str">
        <f t="shared" si="6"/>
        <v>Gastmannschaft 6</v>
      </c>
      <c r="B115" s="75">
        <v>8</v>
      </c>
      <c r="C115" s="67"/>
      <c r="D115" s="75">
        <v>8</v>
      </c>
      <c r="E115" s="86"/>
      <c r="F115" s="72">
        <v>8</v>
      </c>
      <c r="G115" s="76"/>
    </row>
    <row r="116" spans="1:7" ht="14.25">
      <c r="A116" s="74" t="str">
        <f t="shared" si="6"/>
        <v>Gastmannschaft 6</v>
      </c>
      <c r="B116" s="75">
        <v>9</v>
      </c>
      <c r="C116" s="67"/>
      <c r="D116" s="75">
        <v>9</v>
      </c>
      <c r="E116" s="86"/>
      <c r="F116" s="72">
        <v>9</v>
      </c>
      <c r="G116" s="76"/>
    </row>
    <row r="117" spans="1:7" ht="14.25">
      <c r="A117" s="74" t="str">
        <f t="shared" si="6"/>
        <v>Gastmannschaft 6</v>
      </c>
      <c r="B117" s="75">
        <v>10</v>
      </c>
      <c r="C117" s="67"/>
      <c r="D117" s="75">
        <v>10</v>
      </c>
      <c r="E117" s="86"/>
      <c r="F117" s="72">
        <v>10</v>
      </c>
      <c r="G117" s="76"/>
    </row>
    <row r="118" spans="1:7" ht="14.25">
      <c r="A118" s="74" t="str">
        <f t="shared" si="6"/>
        <v>Gastmannschaft 6</v>
      </c>
      <c r="B118" s="75">
        <v>11</v>
      </c>
      <c r="C118" s="67"/>
      <c r="D118" s="75">
        <v>11</v>
      </c>
      <c r="E118" s="86"/>
      <c r="F118" s="72">
        <v>11</v>
      </c>
      <c r="G118" s="76"/>
    </row>
    <row r="119" spans="1:7" ht="14.25">
      <c r="A119" s="74" t="str">
        <f t="shared" si="6"/>
        <v>Gastmannschaft 6</v>
      </c>
      <c r="B119" s="75">
        <v>12</v>
      </c>
      <c r="C119" s="67"/>
      <c r="D119" s="75">
        <v>12</v>
      </c>
      <c r="E119" s="86"/>
      <c r="F119" s="72">
        <v>12</v>
      </c>
      <c r="G119" s="76"/>
    </row>
    <row r="120" spans="1:7" ht="14.25">
      <c r="A120" s="74" t="str">
        <f t="shared" si="6"/>
        <v>Gastmannschaft 6</v>
      </c>
      <c r="B120" s="75">
        <v>13</v>
      </c>
      <c r="C120" s="67"/>
      <c r="D120" s="75">
        <v>13</v>
      </c>
      <c r="E120" s="86"/>
      <c r="F120" s="72">
        <v>13</v>
      </c>
      <c r="G120" s="76"/>
    </row>
    <row r="121" spans="1:7" ht="14.25">
      <c r="A121" s="74" t="str">
        <f t="shared" si="6"/>
        <v>Gastmannschaft 6</v>
      </c>
      <c r="B121" s="75">
        <v>14</v>
      </c>
      <c r="C121" s="67"/>
      <c r="D121" s="75">
        <v>14</v>
      </c>
      <c r="E121" s="86"/>
      <c r="F121" s="72">
        <v>14</v>
      </c>
      <c r="G121" s="76"/>
    </row>
    <row r="122" spans="1:7" ht="14.25">
      <c r="A122" s="74" t="str">
        <f t="shared" si="6"/>
        <v>Gastmannschaft 6</v>
      </c>
      <c r="B122" s="75">
        <v>15</v>
      </c>
      <c r="C122" s="67"/>
      <c r="D122" s="75">
        <v>15</v>
      </c>
      <c r="E122" s="86"/>
      <c r="F122" s="72">
        <v>15</v>
      </c>
      <c r="G122" s="76"/>
    </row>
    <row r="123" spans="1:7" ht="14.25">
      <c r="A123" s="74" t="str">
        <f t="shared" si="6"/>
        <v>Gastmannschaft 6</v>
      </c>
      <c r="B123" s="75">
        <v>16</v>
      </c>
      <c r="C123" s="67"/>
      <c r="D123" s="75">
        <v>16</v>
      </c>
      <c r="E123" s="86"/>
      <c r="F123" s="72">
        <v>16</v>
      </c>
      <c r="G123" s="76"/>
    </row>
    <row r="124" spans="1:7" ht="14.25">
      <c r="A124" s="74" t="str">
        <f t="shared" si="6"/>
        <v>Gastmannschaft 6</v>
      </c>
      <c r="B124" s="75">
        <v>17</v>
      </c>
      <c r="C124" s="67"/>
      <c r="D124" s="75">
        <v>17</v>
      </c>
      <c r="E124" s="86"/>
      <c r="F124" s="72">
        <v>17</v>
      </c>
      <c r="G124" s="76"/>
    </row>
    <row r="125" spans="1:7" ht="14.25">
      <c r="A125" s="74" t="str">
        <f t="shared" si="6"/>
        <v>Gastmannschaft 6</v>
      </c>
      <c r="B125" s="75">
        <v>18</v>
      </c>
      <c r="C125" s="67"/>
      <c r="D125" s="75">
        <v>18</v>
      </c>
      <c r="E125" s="86"/>
      <c r="F125" s="72">
        <v>18</v>
      </c>
      <c r="G125" s="76"/>
    </row>
    <row r="126" spans="1:7" ht="14.25">
      <c r="A126" s="74" t="str">
        <f t="shared" si="6"/>
        <v>Gastmannschaft 6</v>
      </c>
      <c r="B126" s="75">
        <v>19</v>
      </c>
      <c r="C126" s="67"/>
      <c r="D126" s="75">
        <v>19</v>
      </c>
      <c r="E126" s="86"/>
      <c r="F126" s="72">
        <v>19</v>
      </c>
      <c r="G126" s="76"/>
    </row>
    <row r="127" spans="1:7" ht="14.25">
      <c r="A127" s="74" t="str">
        <f t="shared" si="6"/>
        <v>Gastmannschaft 6</v>
      </c>
      <c r="B127" s="75">
        <v>20</v>
      </c>
      <c r="C127" s="67"/>
      <c r="D127" s="75">
        <v>20</v>
      </c>
      <c r="E127" s="86"/>
      <c r="F127" s="72">
        <v>20</v>
      </c>
      <c r="G127" s="76"/>
    </row>
    <row r="128" spans="1:7" ht="14.25">
      <c r="A128" s="74" t="str">
        <f t="shared" si="6"/>
        <v>Gastmannschaft 6</v>
      </c>
      <c r="B128" s="75">
        <v>21</v>
      </c>
      <c r="C128" s="67"/>
      <c r="D128" s="75">
        <v>21</v>
      </c>
      <c r="E128" s="86"/>
      <c r="F128" s="72">
        <v>21</v>
      </c>
      <c r="G128" s="76"/>
    </row>
    <row r="129" spans="1:7" ht="25.5">
      <c r="A129" s="26" t="s">
        <v>48</v>
      </c>
      <c r="B129" s="34">
        <v>1</v>
      </c>
      <c r="C129" s="43"/>
      <c r="D129" s="34">
        <v>1</v>
      </c>
      <c r="E129" s="89"/>
      <c r="F129" s="34">
        <v>1</v>
      </c>
      <c r="G129" s="33"/>
    </row>
    <row r="130" spans="1:7" ht="14.25">
      <c r="A130" s="74" t="str">
        <f aca="true" t="shared" si="7" ref="A130:A149">$A$129</f>
        <v>Gastmannschaft 7</v>
      </c>
      <c r="B130" s="71">
        <v>2</v>
      </c>
      <c r="C130" s="67"/>
      <c r="D130" s="75">
        <v>2</v>
      </c>
      <c r="E130" s="86"/>
      <c r="F130" s="72">
        <v>2</v>
      </c>
      <c r="G130" s="73"/>
    </row>
    <row r="131" spans="1:7" ht="14.25">
      <c r="A131" s="74" t="str">
        <f t="shared" si="7"/>
        <v>Gastmannschaft 7</v>
      </c>
      <c r="B131" s="71">
        <v>3</v>
      </c>
      <c r="C131" s="67"/>
      <c r="D131" s="75">
        <v>3</v>
      </c>
      <c r="E131" s="86"/>
      <c r="F131" s="72">
        <v>3</v>
      </c>
      <c r="G131" s="73"/>
    </row>
    <row r="132" spans="1:7" ht="14.25">
      <c r="A132" s="74" t="str">
        <f t="shared" si="7"/>
        <v>Gastmannschaft 7</v>
      </c>
      <c r="B132" s="71">
        <v>4</v>
      </c>
      <c r="C132" s="67"/>
      <c r="D132" s="75">
        <v>4</v>
      </c>
      <c r="E132" s="86"/>
      <c r="F132" s="72">
        <v>4</v>
      </c>
      <c r="G132" s="73"/>
    </row>
    <row r="133" spans="1:7" ht="14.25">
      <c r="A133" s="74" t="str">
        <f t="shared" si="7"/>
        <v>Gastmannschaft 7</v>
      </c>
      <c r="B133" s="71">
        <v>5</v>
      </c>
      <c r="C133" s="67"/>
      <c r="D133" s="75">
        <v>5</v>
      </c>
      <c r="E133" s="86"/>
      <c r="F133" s="72">
        <v>5</v>
      </c>
      <c r="G133" s="73"/>
    </row>
    <row r="134" spans="1:7" ht="14.25">
      <c r="A134" s="74" t="str">
        <f t="shared" si="7"/>
        <v>Gastmannschaft 7</v>
      </c>
      <c r="B134" s="71">
        <v>6</v>
      </c>
      <c r="C134" s="67"/>
      <c r="D134" s="75">
        <v>6</v>
      </c>
      <c r="E134" s="86"/>
      <c r="F134" s="72">
        <v>6</v>
      </c>
      <c r="G134" s="73"/>
    </row>
    <row r="135" spans="1:7" ht="14.25">
      <c r="A135" s="74" t="str">
        <f t="shared" si="7"/>
        <v>Gastmannschaft 7</v>
      </c>
      <c r="B135" s="71">
        <v>7</v>
      </c>
      <c r="C135" s="67"/>
      <c r="D135" s="75">
        <v>7</v>
      </c>
      <c r="E135" s="86"/>
      <c r="F135" s="72">
        <v>7</v>
      </c>
      <c r="G135" s="73"/>
    </row>
    <row r="136" spans="1:7" ht="14.25">
      <c r="A136" s="74" t="str">
        <f t="shared" si="7"/>
        <v>Gastmannschaft 7</v>
      </c>
      <c r="B136" s="71">
        <v>8</v>
      </c>
      <c r="C136" s="67"/>
      <c r="D136" s="75">
        <v>8</v>
      </c>
      <c r="E136" s="86"/>
      <c r="F136" s="72">
        <v>8</v>
      </c>
      <c r="G136" s="73"/>
    </row>
    <row r="137" spans="1:7" ht="14.25">
      <c r="A137" s="74" t="str">
        <f t="shared" si="7"/>
        <v>Gastmannschaft 7</v>
      </c>
      <c r="B137" s="71">
        <v>9</v>
      </c>
      <c r="C137" s="67"/>
      <c r="D137" s="75">
        <v>9</v>
      </c>
      <c r="E137" s="86"/>
      <c r="F137" s="72">
        <v>9</v>
      </c>
      <c r="G137" s="73"/>
    </row>
    <row r="138" spans="1:7" ht="14.25">
      <c r="A138" s="74" t="str">
        <f t="shared" si="7"/>
        <v>Gastmannschaft 7</v>
      </c>
      <c r="B138" s="71">
        <v>10</v>
      </c>
      <c r="C138" s="67"/>
      <c r="D138" s="75">
        <v>10</v>
      </c>
      <c r="E138" s="86"/>
      <c r="F138" s="72">
        <v>10</v>
      </c>
      <c r="G138" s="73"/>
    </row>
    <row r="139" spans="1:7" ht="14.25">
      <c r="A139" s="74" t="str">
        <f t="shared" si="7"/>
        <v>Gastmannschaft 7</v>
      </c>
      <c r="B139" s="71">
        <v>11</v>
      </c>
      <c r="C139" s="67"/>
      <c r="D139" s="75">
        <v>11</v>
      </c>
      <c r="E139" s="86"/>
      <c r="F139" s="72">
        <v>11</v>
      </c>
      <c r="G139" s="73"/>
    </row>
    <row r="140" spans="1:7" ht="14.25">
      <c r="A140" s="74" t="str">
        <f t="shared" si="7"/>
        <v>Gastmannschaft 7</v>
      </c>
      <c r="B140" s="71">
        <v>12</v>
      </c>
      <c r="C140" s="67"/>
      <c r="D140" s="75">
        <v>12</v>
      </c>
      <c r="E140" s="86"/>
      <c r="F140" s="72">
        <v>12</v>
      </c>
      <c r="G140" s="73"/>
    </row>
    <row r="141" spans="1:7" ht="14.25">
      <c r="A141" s="74" t="str">
        <f t="shared" si="7"/>
        <v>Gastmannschaft 7</v>
      </c>
      <c r="B141" s="71">
        <v>13</v>
      </c>
      <c r="C141" s="67"/>
      <c r="D141" s="75">
        <v>13</v>
      </c>
      <c r="E141" s="86"/>
      <c r="F141" s="72">
        <v>13</v>
      </c>
      <c r="G141" s="73"/>
    </row>
    <row r="142" spans="1:7" ht="14.25">
      <c r="A142" s="74" t="str">
        <f t="shared" si="7"/>
        <v>Gastmannschaft 7</v>
      </c>
      <c r="B142" s="71">
        <v>14</v>
      </c>
      <c r="C142" s="67"/>
      <c r="D142" s="75">
        <v>14</v>
      </c>
      <c r="E142" s="86"/>
      <c r="F142" s="72">
        <v>14</v>
      </c>
      <c r="G142" s="73"/>
    </row>
    <row r="143" spans="1:7" ht="14.25">
      <c r="A143" s="74" t="str">
        <f t="shared" si="7"/>
        <v>Gastmannschaft 7</v>
      </c>
      <c r="B143" s="71">
        <v>15</v>
      </c>
      <c r="C143" s="67"/>
      <c r="D143" s="75">
        <v>15</v>
      </c>
      <c r="E143" s="86"/>
      <c r="F143" s="72">
        <v>15</v>
      </c>
      <c r="G143" s="73"/>
    </row>
    <row r="144" spans="1:7" ht="14.25">
      <c r="A144" s="74" t="str">
        <f t="shared" si="7"/>
        <v>Gastmannschaft 7</v>
      </c>
      <c r="B144" s="71">
        <v>16</v>
      </c>
      <c r="C144" s="67"/>
      <c r="D144" s="75">
        <v>16</v>
      </c>
      <c r="E144" s="86"/>
      <c r="F144" s="72">
        <v>16</v>
      </c>
      <c r="G144" s="73"/>
    </row>
    <row r="145" spans="1:7" ht="14.25">
      <c r="A145" s="74" t="str">
        <f t="shared" si="7"/>
        <v>Gastmannschaft 7</v>
      </c>
      <c r="B145" s="71">
        <v>17</v>
      </c>
      <c r="C145" s="67"/>
      <c r="D145" s="75">
        <v>17</v>
      </c>
      <c r="E145" s="86"/>
      <c r="F145" s="72">
        <v>17</v>
      </c>
      <c r="G145" s="73"/>
    </row>
    <row r="146" spans="1:7" ht="14.25">
      <c r="A146" s="74" t="str">
        <f t="shared" si="7"/>
        <v>Gastmannschaft 7</v>
      </c>
      <c r="B146" s="71">
        <v>18</v>
      </c>
      <c r="C146" s="67"/>
      <c r="D146" s="75">
        <v>18</v>
      </c>
      <c r="E146" s="86"/>
      <c r="F146" s="72">
        <v>18</v>
      </c>
      <c r="G146" s="73"/>
    </row>
    <row r="147" spans="1:7" ht="14.25">
      <c r="A147" s="74" t="str">
        <f t="shared" si="7"/>
        <v>Gastmannschaft 7</v>
      </c>
      <c r="B147" s="71">
        <v>19</v>
      </c>
      <c r="C147" s="67"/>
      <c r="D147" s="75">
        <v>19</v>
      </c>
      <c r="E147" s="86"/>
      <c r="F147" s="72">
        <v>19</v>
      </c>
      <c r="G147" s="73"/>
    </row>
    <row r="148" spans="1:7" ht="14.25">
      <c r="A148" s="74" t="str">
        <f t="shared" si="7"/>
        <v>Gastmannschaft 7</v>
      </c>
      <c r="B148" s="71">
        <v>20</v>
      </c>
      <c r="C148" s="67"/>
      <c r="D148" s="75">
        <v>20</v>
      </c>
      <c r="E148" s="86"/>
      <c r="F148" s="72">
        <v>20</v>
      </c>
      <c r="G148" s="73"/>
    </row>
    <row r="149" spans="1:7" ht="14.25">
      <c r="A149" s="74" t="str">
        <f t="shared" si="7"/>
        <v>Gastmannschaft 7</v>
      </c>
      <c r="B149" s="71">
        <v>21</v>
      </c>
      <c r="C149" s="67"/>
      <c r="D149" s="75">
        <v>21</v>
      </c>
      <c r="E149" s="86"/>
      <c r="F149" s="72">
        <v>21</v>
      </c>
      <c r="G149" s="73"/>
    </row>
    <row r="150" spans="1:7" ht="25.5">
      <c r="A150" s="26" t="s">
        <v>49</v>
      </c>
      <c r="B150" s="34">
        <v>1</v>
      </c>
      <c r="C150" s="43"/>
      <c r="D150" s="34">
        <v>1</v>
      </c>
      <c r="E150" s="89"/>
      <c r="F150" s="34">
        <v>1</v>
      </c>
      <c r="G150" s="33"/>
    </row>
    <row r="151" spans="1:7" ht="14.25">
      <c r="A151" s="74" t="str">
        <f aca="true" t="shared" si="8" ref="A151:A170">$A$150</f>
        <v>Gastmannschaft 8</v>
      </c>
      <c r="B151" s="75">
        <v>2</v>
      </c>
      <c r="C151" s="67"/>
      <c r="D151" s="75">
        <v>2</v>
      </c>
      <c r="E151" s="86"/>
      <c r="F151" s="72">
        <v>2</v>
      </c>
      <c r="G151" s="76"/>
    </row>
    <row r="152" spans="1:7" ht="14.25">
      <c r="A152" s="74" t="str">
        <f t="shared" si="8"/>
        <v>Gastmannschaft 8</v>
      </c>
      <c r="B152" s="75">
        <v>3</v>
      </c>
      <c r="C152" s="67"/>
      <c r="D152" s="75">
        <v>3</v>
      </c>
      <c r="E152" s="86"/>
      <c r="F152" s="72">
        <v>3</v>
      </c>
      <c r="G152" s="76"/>
    </row>
    <row r="153" spans="1:7" ht="14.25">
      <c r="A153" s="74" t="str">
        <f t="shared" si="8"/>
        <v>Gastmannschaft 8</v>
      </c>
      <c r="B153" s="75">
        <v>4</v>
      </c>
      <c r="C153" s="67"/>
      <c r="D153" s="75">
        <v>4</v>
      </c>
      <c r="E153" s="86"/>
      <c r="F153" s="72">
        <v>4</v>
      </c>
      <c r="G153" s="76"/>
    </row>
    <row r="154" spans="1:7" ht="14.25">
      <c r="A154" s="74" t="str">
        <f t="shared" si="8"/>
        <v>Gastmannschaft 8</v>
      </c>
      <c r="B154" s="75">
        <v>5</v>
      </c>
      <c r="C154" s="67"/>
      <c r="D154" s="75">
        <v>5</v>
      </c>
      <c r="E154" s="86"/>
      <c r="F154" s="72">
        <v>5</v>
      </c>
      <c r="G154" s="76"/>
    </row>
    <row r="155" spans="1:7" ht="14.25">
      <c r="A155" s="74" t="str">
        <f t="shared" si="8"/>
        <v>Gastmannschaft 8</v>
      </c>
      <c r="B155" s="75">
        <v>6</v>
      </c>
      <c r="C155" s="67"/>
      <c r="D155" s="75">
        <v>6</v>
      </c>
      <c r="E155" s="86"/>
      <c r="F155" s="72">
        <v>6</v>
      </c>
      <c r="G155" s="76"/>
    </row>
    <row r="156" spans="1:7" ht="14.25">
      <c r="A156" s="74" t="str">
        <f t="shared" si="8"/>
        <v>Gastmannschaft 8</v>
      </c>
      <c r="B156" s="75">
        <v>7</v>
      </c>
      <c r="C156" s="67"/>
      <c r="D156" s="75">
        <v>7</v>
      </c>
      <c r="E156" s="86"/>
      <c r="F156" s="72">
        <v>7</v>
      </c>
      <c r="G156" s="76"/>
    </row>
    <row r="157" spans="1:7" ht="14.25">
      <c r="A157" s="74" t="str">
        <f t="shared" si="8"/>
        <v>Gastmannschaft 8</v>
      </c>
      <c r="B157" s="75">
        <v>8</v>
      </c>
      <c r="C157" s="67"/>
      <c r="D157" s="75">
        <v>8</v>
      </c>
      <c r="E157" s="86"/>
      <c r="F157" s="72">
        <v>8</v>
      </c>
      <c r="G157" s="76"/>
    </row>
    <row r="158" spans="1:7" ht="14.25">
      <c r="A158" s="74" t="str">
        <f t="shared" si="8"/>
        <v>Gastmannschaft 8</v>
      </c>
      <c r="B158" s="75">
        <v>9</v>
      </c>
      <c r="C158" s="67"/>
      <c r="D158" s="75">
        <v>9</v>
      </c>
      <c r="E158" s="86"/>
      <c r="F158" s="72">
        <v>9</v>
      </c>
      <c r="G158" s="76"/>
    </row>
    <row r="159" spans="1:7" ht="14.25">
      <c r="A159" s="74" t="str">
        <f t="shared" si="8"/>
        <v>Gastmannschaft 8</v>
      </c>
      <c r="B159" s="75">
        <v>10</v>
      </c>
      <c r="C159" s="67"/>
      <c r="D159" s="75">
        <v>10</v>
      </c>
      <c r="E159" s="86"/>
      <c r="F159" s="72">
        <v>10</v>
      </c>
      <c r="G159" s="76"/>
    </row>
    <row r="160" spans="1:7" ht="14.25">
      <c r="A160" s="74" t="str">
        <f t="shared" si="8"/>
        <v>Gastmannschaft 8</v>
      </c>
      <c r="B160" s="75">
        <v>11</v>
      </c>
      <c r="C160" s="67"/>
      <c r="D160" s="75">
        <v>11</v>
      </c>
      <c r="E160" s="86"/>
      <c r="F160" s="72">
        <v>11</v>
      </c>
      <c r="G160" s="76"/>
    </row>
    <row r="161" spans="1:7" ht="14.25">
      <c r="A161" s="74" t="str">
        <f t="shared" si="8"/>
        <v>Gastmannschaft 8</v>
      </c>
      <c r="B161" s="75">
        <v>12</v>
      </c>
      <c r="C161" s="67"/>
      <c r="D161" s="75">
        <v>12</v>
      </c>
      <c r="E161" s="86"/>
      <c r="F161" s="72">
        <v>12</v>
      </c>
      <c r="G161" s="76"/>
    </row>
    <row r="162" spans="1:7" ht="14.25">
      <c r="A162" s="74" t="str">
        <f t="shared" si="8"/>
        <v>Gastmannschaft 8</v>
      </c>
      <c r="B162" s="75">
        <v>13</v>
      </c>
      <c r="C162" s="67"/>
      <c r="D162" s="75">
        <v>13</v>
      </c>
      <c r="E162" s="86"/>
      <c r="F162" s="72">
        <v>13</v>
      </c>
      <c r="G162" s="76"/>
    </row>
    <row r="163" spans="1:7" ht="14.25">
      <c r="A163" s="74" t="str">
        <f t="shared" si="8"/>
        <v>Gastmannschaft 8</v>
      </c>
      <c r="B163" s="75">
        <v>14</v>
      </c>
      <c r="C163" s="67"/>
      <c r="D163" s="75">
        <v>14</v>
      </c>
      <c r="E163" s="86"/>
      <c r="F163" s="72">
        <v>14</v>
      </c>
      <c r="G163" s="76"/>
    </row>
    <row r="164" spans="1:7" ht="14.25">
      <c r="A164" s="74" t="str">
        <f t="shared" si="8"/>
        <v>Gastmannschaft 8</v>
      </c>
      <c r="B164" s="75">
        <v>15</v>
      </c>
      <c r="C164" s="67"/>
      <c r="D164" s="75">
        <v>15</v>
      </c>
      <c r="E164" s="86"/>
      <c r="F164" s="72">
        <v>15</v>
      </c>
      <c r="G164" s="76"/>
    </row>
    <row r="165" spans="1:7" ht="14.25">
      <c r="A165" s="74" t="str">
        <f t="shared" si="8"/>
        <v>Gastmannschaft 8</v>
      </c>
      <c r="B165" s="75">
        <v>16</v>
      </c>
      <c r="C165" s="67"/>
      <c r="D165" s="75">
        <v>16</v>
      </c>
      <c r="E165" s="86"/>
      <c r="F165" s="72">
        <v>16</v>
      </c>
      <c r="G165" s="76"/>
    </row>
    <row r="166" spans="1:7" ht="14.25">
      <c r="A166" s="74" t="str">
        <f t="shared" si="8"/>
        <v>Gastmannschaft 8</v>
      </c>
      <c r="B166" s="75">
        <v>17</v>
      </c>
      <c r="C166" s="67"/>
      <c r="D166" s="75">
        <v>17</v>
      </c>
      <c r="E166" s="86"/>
      <c r="F166" s="72">
        <v>17</v>
      </c>
      <c r="G166" s="76"/>
    </row>
    <row r="167" spans="1:7" ht="14.25">
      <c r="A167" s="74" t="str">
        <f t="shared" si="8"/>
        <v>Gastmannschaft 8</v>
      </c>
      <c r="B167" s="75">
        <v>18</v>
      </c>
      <c r="C167" s="67"/>
      <c r="D167" s="75">
        <v>18</v>
      </c>
      <c r="E167" s="86"/>
      <c r="F167" s="72">
        <v>18</v>
      </c>
      <c r="G167" s="76"/>
    </row>
    <row r="168" spans="1:7" ht="14.25">
      <c r="A168" s="74" t="str">
        <f t="shared" si="8"/>
        <v>Gastmannschaft 8</v>
      </c>
      <c r="B168" s="75">
        <v>19</v>
      </c>
      <c r="C168" s="67"/>
      <c r="D168" s="75">
        <v>19</v>
      </c>
      <c r="E168" s="86"/>
      <c r="F168" s="72">
        <v>19</v>
      </c>
      <c r="G168" s="76"/>
    </row>
    <row r="169" spans="1:7" ht="14.25">
      <c r="A169" s="74" t="str">
        <f t="shared" si="8"/>
        <v>Gastmannschaft 8</v>
      </c>
      <c r="B169" s="75">
        <v>20</v>
      </c>
      <c r="C169" s="67"/>
      <c r="D169" s="75">
        <v>20</v>
      </c>
      <c r="E169" s="86"/>
      <c r="F169" s="72">
        <v>20</v>
      </c>
      <c r="G169" s="76"/>
    </row>
    <row r="170" spans="1:7" ht="14.25">
      <c r="A170" s="74" t="str">
        <f t="shared" si="8"/>
        <v>Gastmannschaft 8</v>
      </c>
      <c r="B170" s="75">
        <v>21</v>
      </c>
      <c r="C170" s="67"/>
      <c r="D170" s="75">
        <v>21</v>
      </c>
      <c r="E170" s="86"/>
      <c r="F170" s="72">
        <v>21</v>
      </c>
      <c r="G170" s="76"/>
    </row>
    <row r="171" spans="1:7" ht="25.5">
      <c r="A171" s="26" t="s">
        <v>50</v>
      </c>
      <c r="B171" s="34">
        <v>1</v>
      </c>
      <c r="C171" s="43"/>
      <c r="D171" s="34">
        <v>1</v>
      </c>
      <c r="E171" s="89"/>
      <c r="F171" s="34">
        <v>1</v>
      </c>
      <c r="G171" s="33"/>
    </row>
    <row r="172" spans="1:7" ht="14.25">
      <c r="A172" s="74" t="str">
        <f aca="true" t="shared" si="9" ref="A172:A191">$A$171</f>
        <v>Gastmannschaft 9</v>
      </c>
      <c r="B172" s="71">
        <v>2</v>
      </c>
      <c r="C172" s="67"/>
      <c r="D172" s="75">
        <v>2</v>
      </c>
      <c r="E172" s="86"/>
      <c r="F172" s="72">
        <v>2</v>
      </c>
      <c r="G172" s="73"/>
    </row>
    <row r="173" spans="1:7" ht="14.25">
      <c r="A173" s="74" t="str">
        <f t="shared" si="9"/>
        <v>Gastmannschaft 9</v>
      </c>
      <c r="B173" s="71">
        <v>3</v>
      </c>
      <c r="C173" s="67"/>
      <c r="D173" s="75">
        <v>3</v>
      </c>
      <c r="E173" s="86"/>
      <c r="F173" s="72">
        <v>3</v>
      </c>
      <c r="G173" s="73"/>
    </row>
    <row r="174" spans="1:7" ht="14.25">
      <c r="A174" s="74" t="str">
        <f t="shared" si="9"/>
        <v>Gastmannschaft 9</v>
      </c>
      <c r="B174" s="71">
        <v>4</v>
      </c>
      <c r="C174" s="67"/>
      <c r="D174" s="75">
        <v>4</v>
      </c>
      <c r="E174" s="86"/>
      <c r="F174" s="72">
        <v>4</v>
      </c>
      <c r="G174" s="73"/>
    </row>
    <row r="175" spans="1:7" ht="14.25">
      <c r="A175" s="74" t="str">
        <f t="shared" si="9"/>
        <v>Gastmannschaft 9</v>
      </c>
      <c r="B175" s="71">
        <v>5</v>
      </c>
      <c r="C175" s="67"/>
      <c r="D175" s="75">
        <v>5</v>
      </c>
      <c r="E175" s="86"/>
      <c r="F175" s="72">
        <v>5</v>
      </c>
      <c r="G175" s="73"/>
    </row>
    <row r="176" spans="1:7" ht="14.25">
      <c r="A176" s="74" t="str">
        <f t="shared" si="9"/>
        <v>Gastmannschaft 9</v>
      </c>
      <c r="B176" s="71">
        <v>6</v>
      </c>
      <c r="C176" s="67"/>
      <c r="D176" s="75">
        <v>6</v>
      </c>
      <c r="E176" s="86"/>
      <c r="F176" s="72">
        <v>6</v>
      </c>
      <c r="G176" s="73"/>
    </row>
    <row r="177" spans="1:7" ht="14.25">
      <c r="A177" s="74" t="str">
        <f t="shared" si="9"/>
        <v>Gastmannschaft 9</v>
      </c>
      <c r="B177" s="71">
        <v>7</v>
      </c>
      <c r="C177" s="67"/>
      <c r="D177" s="75">
        <v>7</v>
      </c>
      <c r="E177" s="86"/>
      <c r="F177" s="72">
        <v>7</v>
      </c>
      <c r="G177" s="73"/>
    </row>
    <row r="178" spans="1:7" ht="14.25">
      <c r="A178" s="74" t="str">
        <f t="shared" si="9"/>
        <v>Gastmannschaft 9</v>
      </c>
      <c r="B178" s="71">
        <v>8</v>
      </c>
      <c r="C178" s="67"/>
      <c r="D178" s="75">
        <v>8</v>
      </c>
      <c r="E178" s="86"/>
      <c r="F178" s="72">
        <v>8</v>
      </c>
      <c r="G178" s="73"/>
    </row>
    <row r="179" spans="1:7" ht="14.25">
      <c r="A179" s="74" t="str">
        <f t="shared" si="9"/>
        <v>Gastmannschaft 9</v>
      </c>
      <c r="B179" s="71">
        <v>9</v>
      </c>
      <c r="C179" s="67"/>
      <c r="D179" s="75">
        <v>9</v>
      </c>
      <c r="E179" s="86"/>
      <c r="F179" s="72">
        <v>9</v>
      </c>
      <c r="G179" s="73"/>
    </row>
    <row r="180" spans="1:7" ht="14.25">
      <c r="A180" s="74" t="str">
        <f t="shared" si="9"/>
        <v>Gastmannschaft 9</v>
      </c>
      <c r="B180" s="71">
        <v>10</v>
      </c>
      <c r="C180" s="67"/>
      <c r="D180" s="75">
        <v>10</v>
      </c>
      <c r="E180" s="86"/>
      <c r="F180" s="72">
        <v>10</v>
      </c>
      <c r="G180" s="73"/>
    </row>
    <row r="181" spans="1:7" ht="14.25">
      <c r="A181" s="74" t="str">
        <f t="shared" si="9"/>
        <v>Gastmannschaft 9</v>
      </c>
      <c r="B181" s="71">
        <v>11</v>
      </c>
      <c r="C181" s="67"/>
      <c r="D181" s="75">
        <v>11</v>
      </c>
      <c r="E181" s="86"/>
      <c r="F181" s="72">
        <v>11</v>
      </c>
      <c r="G181" s="73"/>
    </row>
    <row r="182" spans="1:7" ht="14.25">
      <c r="A182" s="74" t="str">
        <f t="shared" si="9"/>
        <v>Gastmannschaft 9</v>
      </c>
      <c r="B182" s="71">
        <v>12</v>
      </c>
      <c r="C182" s="67"/>
      <c r="D182" s="75">
        <v>12</v>
      </c>
      <c r="E182" s="86"/>
      <c r="F182" s="72">
        <v>12</v>
      </c>
      <c r="G182" s="73"/>
    </row>
    <row r="183" spans="1:7" ht="14.25">
      <c r="A183" s="74" t="str">
        <f t="shared" si="9"/>
        <v>Gastmannschaft 9</v>
      </c>
      <c r="B183" s="71">
        <v>13</v>
      </c>
      <c r="C183" s="67"/>
      <c r="D183" s="75">
        <v>13</v>
      </c>
      <c r="E183" s="86"/>
      <c r="F183" s="72">
        <v>13</v>
      </c>
      <c r="G183" s="73"/>
    </row>
    <row r="184" spans="1:7" ht="14.25">
      <c r="A184" s="74" t="str">
        <f t="shared" si="9"/>
        <v>Gastmannschaft 9</v>
      </c>
      <c r="B184" s="71">
        <v>14</v>
      </c>
      <c r="C184" s="67"/>
      <c r="D184" s="75">
        <v>14</v>
      </c>
      <c r="E184" s="86"/>
      <c r="F184" s="72">
        <v>14</v>
      </c>
      <c r="G184" s="73"/>
    </row>
    <row r="185" spans="1:7" ht="14.25">
      <c r="A185" s="74" t="str">
        <f t="shared" si="9"/>
        <v>Gastmannschaft 9</v>
      </c>
      <c r="B185" s="71">
        <v>15</v>
      </c>
      <c r="C185" s="67"/>
      <c r="D185" s="75">
        <v>15</v>
      </c>
      <c r="E185" s="86"/>
      <c r="F185" s="72">
        <v>15</v>
      </c>
      <c r="G185" s="73"/>
    </row>
    <row r="186" spans="1:7" ht="14.25">
      <c r="A186" s="74" t="str">
        <f t="shared" si="9"/>
        <v>Gastmannschaft 9</v>
      </c>
      <c r="B186" s="71">
        <v>16</v>
      </c>
      <c r="C186" s="67"/>
      <c r="D186" s="75">
        <v>16</v>
      </c>
      <c r="E186" s="86"/>
      <c r="F186" s="72">
        <v>16</v>
      </c>
      <c r="G186" s="73"/>
    </row>
    <row r="187" spans="1:7" ht="14.25">
      <c r="A187" s="74" t="str">
        <f t="shared" si="9"/>
        <v>Gastmannschaft 9</v>
      </c>
      <c r="B187" s="71">
        <v>17</v>
      </c>
      <c r="C187" s="67"/>
      <c r="D187" s="75">
        <v>17</v>
      </c>
      <c r="E187" s="86"/>
      <c r="F187" s="72">
        <v>17</v>
      </c>
      <c r="G187" s="73"/>
    </row>
    <row r="188" spans="1:7" ht="14.25">
      <c r="A188" s="74" t="str">
        <f t="shared" si="9"/>
        <v>Gastmannschaft 9</v>
      </c>
      <c r="B188" s="71">
        <v>18</v>
      </c>
      <c r="C188" s="67"/>
      <c r="D188" s="75">
        <v>18</v>
      </c>
      <c r="E188" s="86"/>
      <c r="F188" s="72">
        <v>18</v>
      </c>
      <c r="G188" s="73"/>
    </row>
    <row r="189" spans="1:7" ht="14.25">
      <c r="A189" s="74" t="str">
        <f t="shared" si="9"/>
        <v>Gastmannschaft 9</v>
      </c>
      <c r="B189" s="71">
        <v>19</v>
      </c>
      <c r="C189" s="67"/>
      <c r="D189" s="75">
        <v>19</v>
      </c>
      <c r="E189" s="86"/>
      <c r="F189" s="72">
        <v>19</v>
      </c>
      <c r="G189" s="73"/>
    </row>
    <row r="190" spans="1:7" ht="14.25">
      <c r="A190" s="74" t="str">
        <f t="shared" si="9"/>
        <v>Gastmannschaft 9</v>
      </c>
      <c r="B190" s="71">
        <v>20</v>
      </c>
      <c r="C190" s="67"/>
      <c r="D190" s="75">
        <v>20</v>
      </c>
      <c r="E190" s="86"/>
      <c r="F190" s="72">
        <v>20</v>
      </c>
      <c r="G190" s="73"/>
    </row>
    <row r="191" spans="1:7" ht="14.25">
      <c r="A191" s="74" t="str">
        <f t="shared" si="9"/>
        <v>Gastmannschaft 9</v>
      </c>
      <c r="B191" s="71">
        <v>21</v>
      </c>
      <c r="C191" s="67"/>
      <c r="D191" s="75">
        <v>21</v>
      </c>
      <c r="E191" s="86"/>
      <c r="F191" s="72">
        <v>21</v>
      </c>
      <c r="G191" s="73"/>
    </row>
    <row r="192" spans="1:7" ht="25.5">
      <c r="A192" s="35" t="s">
        <v>51</v>
      </c>
      <c r="B192" s="36">
        <v>1</v>
      </c>
      <c r="C192" s="44"/>
      <c r="D192" s="36">
        <v>1</v>
      </c>
      <c r="E192" s="91"/>
      <c r="F192" s="36">
        <v>1</v>
      </c>
      <c r="G192" s="37"/>
    </row>
    <row r="193" spans="1:7" ht="14.25">
      <c r="A193" s="74" t="str">
        <f aca="true" t="shared" si="10" ref="A193:A212">$A$192</f>
        <v>Gastmannschaft 10</v>
      </c>
      <c r="B193" s="75">
        <v>2</v>
      </c>
      <c r="C193" s="67"/>
      <c r="D193" s="75">
        <v>2</v>
      </c>
      <c r="E193" s="86"/>
      <c r="F193" s="72">
        <v>2</v>
      </c>
      <c r="G193" s="76"/>
    </row>
    <row r="194" spans="1:7" ht="14.25">
      <c r="A194" s="74" t="str">
        <f t="shared" si="10"/>
        <v>Gastmannschaft 10</v>
      </c>
      <c r="B194" s="75">
        <v>3</v>
      </c>
      <c r="C194" s="67"/>
      <c r="D194" s="75">
        <v>3</v>
      </c>
      <c r="E194" s="86"/>
      <c r="F194" s="72">
        <v>3</v>
      </c>
      <c r="G194" s="76"/>
    </row>
    <row r="195" spans="1:7" ht="14.25">
      <c r="A195" s="74" t="str">
        <f t="shared" si="10"/>
        <v>Gastmannschaft 10</v>
      </c>
      <c r="B195" s="75">
        <v>4</v>
      </c>
      <c r="C195" s="67"/>
      <c r="D195" s="75">
        <v>4</v>
      </c>
      <c r="E195" s="86"/>
      <c r="F195" s="72">
        <v>4</v>
      </c>
      <c r="G195" s="76"/>
    </row>
    <row r="196" spans="1:7" ht="14.25">
      <c r="A196" s="74" t="str">
        <f t="shared" si="10"/>
        <v>Gastmannschaft 10</v>
      </c>
      <c r="B196" s="75">
        <v>5</v>
      </c>
      <c r="C196" s="67"/>
      <c r="D196" s="75">
        <v>5</v>
      </c>
      <c r="E196" s="86"/>
      <c r="F196" s="72">
        <v>5</v>
      </c>
      <c r="G196" s="76"/>
    </row>
    <row r="197" spans="1:7" ht="14.25">
      <c r="A197" s="74" t="str">
        <f t="shared" si="10"/>
        <v>Gastmannschaft 10</v>
      </c>
      <c r="B197" s="75">
        <v>6</v>
      </c>
      <c r="C197" s="67"/>
      <c r="D197" s="75">
        <v>6</v>
      </c>
      <c r="E197" s="86"/>
      <c r="F197" s="72">
        <v>6</v>
      </c>
      <c r="G197" s="76"/>
    </row>
    <row r="198" spans="1:7" ht="14.25">
      <c r="A198" s="74" t="str">
        <f t="shared" si="10"/>
        <v>Gastmannschaft 10</v>
      </c>
      <c r="B198" s="75">
        <v>7</v>
      </c>
      <c r="C198" s="67"/>
      <c r="D198" s="75">
        <v>7</v>
      </c>
      <c r="E198" s="86"/>
      <c r="F198" s="72">
        <v>7</v>
      </c>
      <c r="G198" s="76"/>
    </row>
    <row r="199" spans="1:7" ht="14.25">
      <c r="A199" s="74" t="str">
        <f t="shared" si="10"/>
        <v>Gastmannschaft 10</v>
      </c>
      <c r="B199" s="75">
        <v>8</v>
      </c>
      <c r="C199" s="67"/>
      <c r="D199" s="75">
        <v>8</v>
      </c>
      <c r="E199" s="86"/>
      <c r="F199" s="72">
        <v>8</v>
      </c>
      <c r="G199" s="76"/>
    </row>
    <row r="200" spans="1:7" ht="14.25">
      <c r="A200" s="74" t="str">
        <f t="shared" si="10"/>
        <v>Gastmannschaft 10</v>
      </c>
      <c r="B200" s="75">
        <v>9</v>
      </c>
      <c r="C200" s="67"/>
      <c r="D200" s="75">
        <v>9</v>
      </c>
      <c r="E200" s="86"/>
      <c r="F200" s="72">
        <v>9</v>
      </c>
      <c r="G200" s="76"/>
    </row>
    <row r="201" spans="1:7" ht="14.25">
      <c r="A201" s="74" t="str">
        <f t="shared" si="10"/>
        <v>Gastmannschaft 10</v>
      </c>
      <c r="B201" s="75">
        <v>10</v>
      </c>
      <c r="C201" s="67"/>
      <c r="D201" s="75">
        <v>10</v>
      </c>
      <c r="E201" s="86"/>
      <c r="F201" s="72">
        <v>10</v>
      </c>
      <c r="G201" s="76"/>
    </row>
    <row r="202" spans="1:7" ht="14.25">
      <c r="A202" s="74" t="str">
        <f t="shared" si="10"/>
        <v>Gastmannschaft 10</v>
      </c>
      <c r="B202" s="75">
        <v>11</v>
      </c>
      <c r="C202" s="67"/>
      <c r="D202" s="75">
        <v>11</v>
      </c>
      <c r="E202" s="86"/>
      <c r="F202" s="72">
        <v>11</v>
      </c>
      <c r="G202" s="76"/>
    </row>
    <row r="203" spans="1:7" ht="14.25">
      <c r="A203" s="74" t="str">
        <f t="shared" si="10"/>
        <v>Gastmannschaft 10</v>
      </c>
      <c r="B203" s="75">
        <v>12</v>
      </c>
      <c r="C203" s="67"/>
      <c r="D203" s="75">
        <v>12</v>
      </c>
      <c r="E203" s="86"/>
      <c r="F203" s="72">
        <v>12</v>
      </c>
      <c r="G203" s="76"/>
    </row>
    <row r="204" spans="1:7" ht="14.25">
      <c r="A204" s="74" t="str">
        <f t="shared" si="10"/>
        <v>Gastmannschaft 10</v>
      </c>
      <c r="B204" s="75">
        <v>13</v>
      </c>
      <c r="C204" s="67"/>
      <c r="D204" s="75">
        <v>13</v>
      </c>
      <c r="E204" s="86"/>
      <c r="F204" s="72">
        <v>13</v>
      </c>
      <c r="G204" s="76"/>
    </row>
    <row r="205" spans="1:7" ht="14.25">
      <c r="A205" s="74" t="str">
        <f t="shared" si="10"/>
        <v>Gastmannschaft 10</v>
      </c>
      <c r="B205" s="75">
        <v>14</v>
      </c>
      <c r="C205" s="67"/>
      <c r="D205" s="75">
        <v>14</v>
      </c>
      <c r="E205" s="86"/>
      <c r="F205" s="72">
        <v>14</v>
      </c>
      <c r="G205" s="76"/>
    </row>
    <row r="206" spans="1:7" ht="14.25">
      <c r="A206" s="74" t="str">
        <f t="shared" si="10"/>
        <v>Gastmannschaft 10</v>
      </c>
      <c r="B206" s="75">
        <v>15</v>
      </c>
      <c r="C206" s="67"/>
      <c r="D206" s="75">
        <v>15</v>
      </c>
      <c r="E206" s="86"/>
      <c r="F206" s="72">
        <v>15</v>
      </c>
      <c r="G206" s="76"/>
    </row>
    <row r="207" spans="1:7" ht="14.25">
      <c r="A207" s="74" t="str">
        <f t="shared" si="10"/>
        <v>Gastmannschaft 10</v>
      </c>
      <c r="B207" s="75">
        <v>16</v>
      </c>
      <c r="C207" s="67"/>
      <c r="D207" s="75">
        <v>16</v>
      </c>
      <c r="E207" s="86"/>
      <c r="F207" s="72">
        <v>16</v>
      </c>
      <c r="G207" s="76"/>
    </row>
    <row r="208" spans="1:7" ht="14.25">
      <c r="A208" s="74" t="str">
        <f t="shared" si="10"/>
        <v>Gastmannschaft 10</v>
      </c>
      <c r="B208" s="75">
        <v>17</v>
      </c>
      <c r="C208" s="67"/>
      <c r="D208" s="75">
        <v>17</v>
      </c>
      <c r="E208" s="86"/>
      <c r="F208" s="72">
        <v>17</v>
      </c>
      <c r="G208" s="76"/>
    </row>
    <row r="209" spans="1:7" ht="14.25">
      <c r="A209" s="74" t="str">
        <f t="shared" si="10"/>
        <v>Gastmannschaft 10</v>
      </c>
      <c r="B209" s="75">
        <v>18</v>
      </c>
      <c r="C209" s="67"/>
      <c r="D209" s="75">
        <v>18</v>
      </c>
      <c r="E209" s="86"/>
      <c r="F209" s="72">
        <v>18</v>
      </c>
      <c r="G209" s="76"/>
    </row>
    <row r="210" spans="1:7" ht="14.25">
      <c r="A210" s="74" t="str">
        <f t="shared" si="10"/>
        <v>Gastmannschaft 10</v>
      </c>
      <c r="B210" s="75">
        <v>19</v>
      </c>
      <c r="C210" s="67"/>
      <c r="D210" s="75">
        <v>19</v>
      </c>
      <c r="E210" s="86"/>
      <c r="F210" s="72">
        <v>19</v>
      </c>
      <c r="G210" s="76"/>
    </row>
    <row r="211" spans="1:7" ht="14.25">
      <c r="A211" s="74" t="str">
        <f t="shared" si="10"/>
        <v>Gastmannschaft 10</v>
      </c>
      <c r="B211" s="75">
        <v>20</v>
      </c>
      <c r="C211" s="67"/>
      <c r="D211" s="75">
        <v>20</v>
      </c>
      <c r="E211" s="86"/>
      <c r="F211" s="72">
        <v>20</v>
      </c>
      <c r="G211" s="76"/>
    </row>
    <row r="212" spans="1:7" ht="14.25">
      <c r="A212" s="74" t="str">
        <f t="shared" si="10"/>
        <v>Gastmannschaft 10</v>
      </c>
      <c r="B212" s="75">
        <v>21</v>
      </c>
      <c r="C212" s="67"/>
      <c r="D212" s="75">
        <v>21</v>
      </c>
      <c r="E212" s="86"/>
      <c r="F212" s="72">
        <v>21</v>
      </c>
      <c r="G212" s="76"/>
    </row>
    <row r="213" spans="1:7" ht="25.5">
      <c r="A213" s="35" t="s">
        <v>52</v>
      </c>
      <c r="B213" s="34">
        <v>1</v>
      </c>
      <c r="C213" s="43"/>
      <c r="D213" s="34">
        <v>1</v>
      </c>
      <c r="E213" s="89"/>
      <c r="F213" s="34">
        <v>1</v>
      </c>
      <c r="G213" s="33"/>
    </row>
    <row r="214" spans="1:7" ht="14.25">
      <c r="A214" s="74" t="str">
        <f aca="true" t="shared" si="11" ref="A214:A233">$A$213</f>
        <v>Gastmannschaft 11</v>
      </c>
      <c r="B214" s="71">
        <v>2</v>
      </c>
      <c r="C214" s="67"/>
      <c r="D214" s="75">
        <v>2</v>
      </c>
      <c r="E214" s="86"/>
      <c r="F214" s="72">
        <v>2</v>
      </c>
      <c r="G214" s="73"/>
    </row>
    <row r="215" spans="1:7" ht="14.25">
      <c r="A215" s="74" t="str">
        <f t="shared" si="11"/>
        <v>Gastmannschaft 11</v>
      </c>
      <c r="B215" s="71">
        <v>3</v>
      </c>
      <c r="C215" s="67"/>
      <c r="D215" s="75">
        <v>3</v>
      </c>
      <c r="E215" s="86"/>
      <c r="F215" s="72">
        <v>3</v>
      </c>
      <c r="G215" s="73"/>
    </row>
    <row r="216" spans="1:7" ht="14.25">
      <c r="A216" s="74" t="str">
        <f t="shared" si="11"/>
        <v>Gastmannschaft 11</v>
      </c>
      <c r="B216" s="71">
        <v>4</v>
      </c>
      <c r="C216" s="67"/>
      <c r="D216" s="75">
        <v>4</v>
      </c>
      <c r="E216" s="86"/>
      <c r="F216" s="72">
        <v>4</v>
      </c>
      <c r="G216" s="73"/>
    </row>
    <row r="217" spans="1:7" ht="14.25">
      <c r="A217" s="74" t="str">
        <f t="shared" si="11"/>
        <v>Gastmannschaft 11</v>
      </c>
      <c r="B217" s="71">
        <v>5</v>
      </c>
      <c r="C217" s="67"/>
      <c r="D217" s="75">
        <v>5</v>
      </c>
      <c r="E217" s="86"/>
      <c r="F217" s="72">
        <v>5</v>
      </c>
      <c r="G217" s="73"/>
    </row>
    <row r="218" spans="1:7" ht="14.25">
      <c r="A218" s="74" t="str">
        <f t="shared" si="11"/>
        <v>Gastmannschaft 11</v>
      </c>
      <c r="B218" s="71">
        <v>6</v>
      </c>
      <c r="C218" s="67"/>
      <c r="D218" s="75">
        <v>6</v>
      </c>
      <c r="E218" s="86"/>
      <c r="F218" s="72">
        <v>6</v>
      </c>
      <c r="G218" s="73"/>
    </row>
    <row r="219" spans="1:7" ht="14.25">
      <c r="A219" s="74" t="str">
        <f t="shared" si="11"/>
        <v>Gastmannschaft 11</v>
      </c>
      <c r="B219" s="71">
        <v>7</v>
      </c>
      <c r="C219" s="67"/>
      <c r="D219" s="75">
        <v>7</v>
      </c>
      <c r="E219" s="86"/>
      <c r="F219" s="72">
        <v>7</v>
      </c>
      <c r="G219" s="73"/>
    </row>
    <row r="220" spans="1:7" ht="14.25">
      <c r="A220" s="74" t="str">
        <f t="shared" si="11"/>
        <v>Gastmannschaft 11</v>
      </c>
      <c r="B220" s="71">
        <v>8</v>
      </c>
      <c r="C220" s="67"/>
      <c r="D220" s="75">
        <v>8</v>
      </c>
      <c r="E220" s="86"/>
      <c r="F220" s="72">
        <v>8</v>
      </c>
      <c r="G220" s="73"/>
    </row>
    <row r="221" spans="1:7" ht="14.25">
      <c r="A221" s="74" t="str">
        <f t="shared" si="11"/>
        <v>Gastmannschaft 11</v>
      </c>
      <c r="B221" s="71">
        <v>9</v>
      </c>
      <c r="C221" s="67"/>
      <c r="D221" s="75">
        <v>9</v>
      </c>
      <c r="E221" s="86"/>
      <c r="F221" s="72">
        <v>9</v>
      </c>
      <c r="G221" s="73"/>
    </row>
    <row r="222" spans="1:7" ht="14.25">
      <c r="A222" s="74" t="str">
        <f t="shared" si="11"/>
        <v>Gastmannschaft 11</v>
      </c>
      <c r="B222" s="71">
        <v>10</v>
      </c>
      <c r="C222" s="67"/>
      <c r="D222" s="75">
        <v>10</v>
      </c>
      <c r="E222" s="86"/>
      <c r="F222" s="72">
        <v>10</v>
      </c>
      <c r="G222" s="73"/>
    </row>
    <row r="223" spans="1:7" ht="14.25">
      <c r="A223" s="74" t="str">
        <f t="shared" si="11"/>
        <v>Gastmannschaft 11</v>
      </c>
      <c r="B223" s="71">
        <v>11</v>
      </c>
      <c r="C223" s="67"/>
      <c r="D223" s="75">
        <v>11</v>
      </c>
      <c r="E223" s="86"/>
      <c r="F223" s="72">
        <v>11</v>
      </c>
      <c r="G223" s="73"/>
    </row>
    <row r="224" spans="1:7" ht="14.25">
      <c r="A224" s="74" t="str">
        <f t="shared" si="11"/>
        <v>Gastmannschaft 11</v>
      </c>
      <c r="B224" s="71">
        <v>12</v>
      </c>
      <c r="C224" s="67"/>
      <c r="D224" s="75">
        <v>12</v>
      </c>
      <c r="E224" s="86"/>
      <c r="F224" s="72">
        <v>12</v>
      </c>
      <c r="G224" s="73"/>
    </row>
    <row r="225" spans="1:7" ht="14.25">
      <c r="A225" s="74" t="str">
        <f t="shared" si="11"/>
        <v>Gastmannschaft 11</v>
      </c>
      <c r="B225" s="71">
        <v>13</v>
      </c>
      <c r="C225" s="67"/>
      <c r="D225" s="75">
        <v>13</v>
      </c>
      <c r="E225" s="86"/>
      <c r="F225" s="72">
        <v>13</v>
      </c>
      <c r="G225" s="73"/>
    </row>
    <row r="226" spans="1:7" ht="14.25">
      <c r="A226" s="74" t="str">
        <f t="shared" si="11"/>
        <v>Gastmannschaft 11</v>
      </c>
      <c r="B226" s="71">
        <v>14</v>
      </c>
      <c r="C226" s="67"/>
      <c r="D226" s="75">
        <v>14</v>
      </c>
      <c r="E226" s="86"/>
      <c r="F226" s="72">
        <v>14</v>
      </c>
      <c r="G226" s="73"/>
    </row>
    <row r="227" spans="1:7" ht="14.25">
      <c r="A227" s="74" t="str">
        <f t="shared" si="11"/>
        <v>Gastmannschaft 11</v>
      </c>
      <c r="B227" s="71">
        <v>15</v>
      </c>
      <c r="C227" s="67"/>
      <c r="D227" s="75">
        <v>15</v>
      </c>
      <c r="E227" s="86"/>
      <c r="F227" s="72">
        <v>15</v>
      </c>
      <c r="G227" s="73"/>
    </row>
    <row r="228" spans="1:7" ht="14.25">
      <c r="A228" s="74" t="str">
        <f t="shared" si="11"/>
        <v>Gastmannschaft 11</v>
      </c>
      <c r="B228" s="71">
        <v>16</v>
      </c>
      <c r="C228" s="67"/>
      <c r="D228" s="75">
        <v>16</v>
      </c>
      <c r="E228" s="86"/>
      <c r="F228" s="72">
        <v>16</v>
      </c>
      <c r="G228" s="73"/>
    </row>
    <row r="229" spans="1:7" ht="14.25">
      <c r="A229" s="74" t="str">
        <f t="shared" si="11"/>
        <v>Gastmannschaft 11</v>
      </c>
      <c r="B229" s="71">
        <v>17</v>
      </c>
      <c r="C229" s="67"/>
      <c r="D229" s="75">
        <v>17</v>
      </c>
      <c r="E229" s="86"/>
      <c r="F229" s="72">
        <v>17</v>
      </c>
      <c r="G229" s="73"/>
    </row>
    <row r="230" spans="1:7" ht="14.25">
      <c r="A230" s="74" t="str">
        <f t="shared" si="11"/>
        <v>Gastmannschaft 11</v>
      </c>
      <c r="B230" s="71">
        <v>18</v>
      </c>
      <c r="C230" s="67"/>
      <c r="D230" s="75">
        <v>18</v>
      </c>
      <c r="E230" s="86"/>
      <c r="F230" s="72">
        <v>18</v>
      </c>
      <c r="G230" s="73"/>
    </row>
    <row r="231" spans="1:7" ht="14.25">
      <c r="A231" s="74" t="str">
        <f t="shared" si="11"/>
        <v>Gastmannschaft 11</v>
      </c>
      <c r="B231" s="71">
        <v>19</v>
      </c>
      <c r="C231" s="67"/>
      <c r="D231" s="75">
        <v>19</v>
      </c>
      <c r="E231" s="86"/>
      <c r="F231" s="72">
        <v>19</v>
      </c>
      <c r="G231" s="73"/>
    </row>
    <row r="232" spans="1:7" ht="14.25">
      <c r="A232" s="74" t="str">
        <f t="shared" si="11"/>
        <v>Gastmannschaft 11</v>
      </c>
      <c r="B232" s="71">
        <v>20</v>
      </c>
      <c r="C232" s="67"/>
      <c r="D232" s="75">
        <v>20</v>
      </c>
      <c r="E232" s="86"/>
      <c r="F232" s="72">
        <v>20</v>
      </c>
      <c r="G232" s="73"/>
    </row>
    <row r="233" spans="1:7" ht="15" customHeight="1">
      <c r="A233" s="74" t="str">
        <f t="shared" si="11"/>
        <v>Gastmannschaft 11</v>
      </c>
      <c r="B233" s="71">
        <v>21</v>
      </c>
      <c r="C233" s="67"/>
      <c r="D233" s="75">
        <v>21</v>
      </c>
      <c r="E233" s="86"/>
      <c r="F233" s="72">
        <v>21</v>
      </c>
      <c r="G233" s="73"/>
    </row>
    <row r="234" spans="10:13" ht="24.75" customHeight="1">
      <c r="J234" s="19"/>
      <c r="M234" s="19"/>
    </row>
    <row r="235" spans="10:13" ht="12.75">
      <c r="J235" s="19"/>
      <c r="M235" s="19"/>
    </row>
    <row r="236" spans="10:13" ht="12.75">
      <c r="J236" s="19"/>
      <c r="M236" s="19"/>
    </row>
    <row r="237" spans="10:13" ht="12.75">
      <c r="J237" s="19"/>
      <c r="M237" s="19"/>
    </row>
    <row r="238" spans="10:13" ht="12.75">
      <c r="J238" s="19"/>
      <c r="M238" s="19"/>
    </row>
    <row r="239" spans="10:13" ht="12.75">
      <c r="J239" s="19"/>
      <c r="M239" s="19"/>
    </row>
    <row r="240" spans="10:13" ht="12.75">
      <c r="J240" s="19"/>
      <c r="M240" s="19"/>
    </row>
    <row r="241" spans="10:13" ht="12.75">
      <c r="J241" s="19"/>
      <c r="M241" s="19"/>
    </row>
    <row r="242" spans="10:13" ht="12.75">
      <c r="J242" s="19"/>
      <c r="M242" s="19"/>
    </row>
    <row r="243" spans="10:13" ht="12.75">
      <c r="J243" s="19"/>
      <c r="M243" s="19"/>
    </row>
    <row r="244" spans="10:13" ht="12.75">
      <c r="J244" s="19"/>
      <c r="M244" s="19"/>
    </row>
    <row r="245" spans="10:13" ht="12.75">
      <c r="J245" s="19"/>
      <c r="M245" s="19"/>
    </row>
  </sheetData>
  <sheetProtection password="849D" sheet="1" objects="1" scenarios="1" autoFilter="0"/>
  <autoFilter ref="A2:A16"/>
  <mergeCells count="2">
    <mergeCell ref="O1:U1"/>
    <mergeCell ref="A1:G1"/>
  </mergeCells>
  <dataValidations count="3">
    <dataValidation type="whole" allowBlank="1" showInputMessage="1" showErrorMessage="1" error="Text, eine vorangestellte 9 und mehr als 6 Zahlen sind nicht zulässig." sqref="S4:S43">
      <formula1>0</formula1>
      <formula2>999999</formula2>
    </dataValidation>
    <dataValidation type="whole" operator="greaterThanOrEqual" allowBlank="1" showInputMessage="1" showErrorMessage="1" sqref="W17">
      <formula1>0</formula1>
    </dataValidation>
    <dataValidation type="whole" allowBlank="1" showInputMessage="1" showErrorMessage="1" error="Text, eine vorangestellte 9 und mehr als 6 Zahlen sind nicht zulässig" sqref="E214:E233 E25:E44 E46:E65 E67:E86 E88:E107 E109:E128 E130:E149 E151:E170 E172:E191 E193:E212 E10:E23 E4:E9">
      <formula1>0</formula1>
      <formula2>999999</formula2>
    </dataValidation>
  </dataValidation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Q48"/>
  <sheetViews>
    <sheetView showGridLines="0" showRowColHeaders="0" zoomScalePageLayoutView="0" workbookViewId="0" topLeftCell="A1">
      <selection activeCell="A4" sqref="A4:A5"/>
    </sheetView>
  </sheetViews>
  <sheetFormatPr defaultColWidth="11.421875" defaultRowHeight="12.75"/>
  <cols>
    <col min="1" max="1" width="25.7109375" style="190" customWidth="1"/>
    <col min="2" max="2" width="2.7109375" style="190" customWidth="1"/>
    <col min="3" max="7" width="5.7109375" style="190" customWidth="1"/>
    <col min="8" max="8" width="9.00390625" style="190" customWidth="1"/>
    <col min="9" max="9" width="1.421875" style="190" customWidth="1"/>
    <col min="10" max="10" width="9.00390625" style="190" customWidth="1"/>
    <col min="11" max="15" width="5.7109375" style="190" customWidth="1"/>
    <col min="16" max="16" width="2.7109375" style="190" customWidth="1"/>
    <col min="17" max="17" width="25.7109375" style="190" customWidth="1"/>
    <col min="18" max="16384" width="11.421875" style="190" customWidth="1"/>
  </cols>
  <sheetData>
    <row r="1" spans="1:17" ht="30" customHeight="1">
      <c r="A1" s="440" t="str">
        <f>"Heimmannschaft:     "&amp;DKB!D8</f>
        <v>Heimmannschaft:     Heimmannschaft</v>
      </c>
      <c r="B1" s="441"/>
      <c r="C1" s="441"/>
      <c r="D1" s="441"/>
      <c r="E1" s="441"/>
      <c r="F1" s="441"/>
      <c r="G1" s="442"/>
      <c r="H1" s="428" t="s">
        <v>101</v>
      </c>
      <c r="I1" s="429"/>
      <c r="J1" s="430"/>
      <c r="K1" s="440" t="str">
        <f>"Gastmannschaft:     "&amp;DKB!R8</f>
        <v>Gastmannschaft:     Gastmannschaft 1</v>
      </c>
      <c r="L1" s="441"/>
      <c r="M1" s="441"/>
      <c r="N1" s="441"/>
      <c r="O1" s="441"/>
      <c r="P1" s="441"/>
      <c r="Q1" s="442"/>
    </row>
    <row r="2" spans="1:17" ht="6" customHeight="1">
      <c r="A2" s="191"/>
      <c r="B2" s="191"/>
      <c r="C2" s="191"/>
      <c r="D2" s="191"/>
      <c r="E2" s="191"/>
      <c r="F2" s="191"/>
      <c r="G2" s="191"/>
      <c r="H2" s="443">
        <f>DKB!L8</f>
        <v>0</v>
      </c>
      <c r="I2" s="444"/>
      <c r="J2" s="445"/>
      <c r="K2" s="191"/>
      <c r="L2" s="191"/>
      <c r="M2" s="191"/>
      <c r="N2" s="192"/>
      <c r="O2" s="192"/>
      <c r="P2" s="192"/>
      <c r="Q2" s="192"/>
    </row>
    <row r="3" spans="1:17" ht="9" customHeight="1">
      <c r="A3" s="211" t="s">
        <v>1</v>
      </c>
      <c r="B3" s="244" t="s">
        <v>102</v>
      </c>
      <c r="C3" s="212">
        <v>1</v>
      </c>
      <c r="D3" s="212">
        <v>2</v>
      </c>
      <c r="E3" s="212">
        <v>3</v>
      </c>
      <c r="F3" s="212">
        <v>4</v>
      </c>
      <c r="G3" s="213" t="s">
        <v>95</v>
      </c>
      <c r="H3" s="443"/>
      <c r="I3" s="444"/>
      <c r="J3" s="445"/>
      <c r="K3" s="211" t="s">
        <v>95</v>
      </c>
      <c r="L3" s="212">
        <v>4</v>
      </c>
      <c r="M3" s="212">
        <v>3</v>
      </c>
      <c r="N3" s="212">
        <v>2</v>
      </c>
      <c r="O3" s="212">
        <v>1</v>
      </c>
      <c r="P3" s="244" t="s">
        <v>102</v>
      </c>
      <c r="Q3" s="260" t="s">
        <v>1</v>
      </c>
    </row>
    <row r="4" spans="1:17" ht="6" customHeight="1">
      <c r="A4" s="411">
        <f>DKB!B11</f>
        <v>0</v>
      </c>
      <c r="B4" s="245"/>
      <c r="C4" s="235"/>
      <c r="D4" s="235"/>
      <c r="E4" s="235"/>
      <c r="F4" s="235"/>
      <c r="G4" s="412">
        <f>DKB!K11</f>
      </c>
      <c r="H4" s="195"/>
      <c r="I4" s="195"/>
      <c r="K4" s="415">
        <f>DKB!Y11</f>
      </c>
      <c r="L4" s="216"/>
      <c r="M4" s="216"/>
      <c r="N4" s="216"/>
      <c r="O4" s="216"/>
      <c r="P4" s="251"/>
      <c r="Q4" s="417">
        <f>DKB!P11</f>
        <v>0</v>
      </c>
    </row>
    <row r="5" spans="1:17" ht="15" customHeight="1">
      <c r="A5" s="411"/>
      <c r="B5" s="245"/>
      <c r="C5" s="275">
        <f>DKB!H11</f>
      </c>
      <c r="D5" s="224">
        <f>DKB!H12</f>
      </c>
      <c r="E5" s="225">
        <f>DKB!H14</f>
      </c>
      <c r="F5" s="226">
        <f>DKB!H15</f>
      </c>
      <c r="G5" s="413"/>
      <c r="H5" s="446"/>
      <c r="I5" s="447"/>
      <c r="J5" s="448"/>
      <c r="K5" s="416"/>
      <c r="L5" s="229">
        <f>DKB!V15</f>
      </c>
      <c r="M5" s="228">
        <f>DKB!V14</f>
      </c>
      <c r="N5" s="227">
        <f>DKB!V12</f>
      </c>
      <c r="O5" s="276">
        <f>DKB!V11</f>
      </c>
      <c r="P5" s="257"/>
      <c r="Q5" s="417"/>
    </row>
    <row r="6" spans="1:17" ht="4.5" customHeight="1">
      <c r="A6" s="223"/>
      <c r="B6" s="246"/>
      <c r="C6" s="217"/>
      <c r="D6" s="217"/>
      <c r="E6" s="218"/>
      <c r="F6" s="219"/>
      <c r="G6" s="413"/>
      <c r="H6" s="195"/>
      <c r="I6" s="195"/>
      <c r="K6" s="416"/>
      <c r="L6" s="233"/>
      <c r="M6" s="219"/>
      <c r="N6" s="234"/>
      <c r="O6" s="217"/>
      <c r="P6" s="252"/>
      <c r="Q6" s="261"/>
    </row>
    <row r="7" spans="1:17" ht="15" customHeight="1">
      <c r="A7" s="418">
        <f>DKB!B14</f>
        <v>0</v>
      </c>
      <c r="B7" s="259" t="s">
        <v>94</v>
      </c>
      <c r="C7" s="232">
        <f>DKB!J11</f>
      </c>
      <c r="D7" s="232">
        <f>DKB!J12</f>
      </c>
      <c r="E7" s="232">
        <f>DKB!J14</f>
      </c>
      <c r="F7" s="232">
        <f>DKB!J15</f>
      </c>
      <c r="G7" s="413"/>
      <c r="H7" s="425"/>
      <c r="I7" s="426"/>
      <c r="J7" s="427"/>
      <c r="K7" s="416"/>
      <c r="L7" s="232">
        <f>DKB!X11</f>
      </c>
      <c r="M7" s="232">
        <f>DKB!X12</f>
      </c>
      <c r="N7" s="232">
        <f>DKB!X14</f>
      </c>
      <c r="O7" s="232">
        <f>DKB!X15</f>
      </c>
      <c r="P7" s="259" t="s">
        <v>94</v>
      </c>
      <c r="Q7" s="417">
        <f>DKB!P14</f>
        <v>0</v>
      </c>
    </row>
    <row r="8" spans="1:17" ht="9" customHeight="1">
      <c r="A8" s="419"/>
      <c r="B8" s="247"/>
      <c r="C8" s="220"/>
      <c r="D8" s="220"/>
      <c r="E8" s="274" t="s">
        <v>103</v>
      </c>
      <c r="F8" s="274" t="s">
        <v>94</v>
      </c>
      <c r="G8" s="413"/>
      <c r="H8" s="195"/>
      <c r="I8" s="195"/>
      <c r="K8" s="416"/>
      <c r="L8" s="274" t="s">
        <v>103</v>
      </c>
      <c r="M8" s="277" t="s">
        <v>94</v>
      </c>
      <c r="N8" s="230"/>
      <c r="O8" s="230"/>
      <c r="P8" s="253"/>
      <c r="Q8" s="420"/>
    </row>
    <row r="9" spans="1:17" ht="19.5" customHeight="1">
      <c r="A9" s="262"/>
      <c r="B9" s="202"/>
      <c r="C9" s="221"/>
      <c r="D9" s="221"/>
      <c r="E9" s="222">
        <f>DKB!H16</f>
      </c>
      <c r="F9" s="269">
        <f>DKB!J16</f>
      </c>
      <c r="G9" s="414"/>
      <c r="H9" s="428" t="s">
        <v>99</v>
      </c>
      <c r="I9" s="429"/>
      <c r="J9" s="430"/>
      <c r="K9" s="421"/>
      <c r="L9" s="273">
        <f>DKB!V16</f>
      </c>
      <c r="M9" s="270">
        <f>DKB!X16</f>
      </c>
      <c r="N9" s="221"/>
      <c r="O9" s="231"/>
      <c r="P9" s="231"/>
      <c r="Q9" s="262"/>
    </row>
    <row r="10" spans="1:17" ht="9" customHeight="1">
      <c r="A10" s="211" t="s">
        <v>1</v>
      </c>
      <c r="B10" s="244" t="s">
        <v>102</v>
      </c>
      <c r="C10" s="212">
        <v>1</v>
      </c>
      <c r="D10" s="212">
        <v>2</v>
      </c>
      <c r="E10" s="212">
        <v>3</v>
      </c>
      <c r="F10" s="212">
        <v>4</v>
      </c>
      <c r="G10" s="213" t="s">
        <v>95</v>
      </c>
      <c r="H10" s="434" t="str">
        <f>DKB!P6</f>
        <v>DKBC - Pokal 2017/2018</v>
      </c>
      <c r="I10" s="435"/>
      <c r="J10" s="436"/>
      <c r="K10" s="211" t="s">
        <v>95</v>
      </c>
      <c r="L10" s="212">
        <v>4</v>
      </c>
      <c r="M10" s="212">
        <v>3</v>
      </c>
      <c r="N10" s="212">
        <v>2</v>
      </c>
      <c r="O10" s="212">
        <v>1</v>
      </c>
      <c r="P10" s="244" t="s">
        <v>102</v>
      </c>
      <c r="Q10" s="260" t="s">
        <v>1</v>
      </c>
    </row>
    <row r="11" spans="1:17" ht="6" customHeight="1">
      <c r="A11" s="411">
        <f>DKB!B18</f>
        <v>0</v>
      </c>
      <c r="B11" s="248"/>
      <c r="C11" s="194"/>
      <c r="D11" s="194"/>
      <c r="E11" s="194"/>
      <c r="F11" s="194"/>
      <c r="G11" s="412">
        <f>DKB!K18</f>
      </c>
      <c r="H11" s="434"/>
      <c r="I11" s="435"/>
      <c r="J11" s="436"/>
      <c r="K11" s="415">
        <f>DKB!Y18</f>
      </c>
      <c r="L11" s="194"/>
      <c r="M11" s="194"/>
      <c r="N11" s="194"/>
      <c r="O11" s="194"/>
      <c r="P11" s="254"/>
      <c r="Q11" s="417">
        <f>DKB!P18</f>
        <v>0</v>
      </c>
    </row>
    <row r="12" spans="1:17" ht="15" customHeight="1">
      <c r="A12" s="411"/>
      <c r="B12" s="248"/>
      <c r="C12" s="278">
        <f>DKB!H18</f>
      </c>
      <c r="D12" s="224">
        <f>DKB!H19</f>
      </c>
      <c r="E12" s="225">
        <f>DKB!H21</f>
      </c>
      <c r="F12" s="226">
        <f>DKB!H22</f>
      </c>
      <c r="G12" s="413"/>
      <c r="H12" s="434"/>
      <c r="I12" s="435"/>
      <c r="J12" s="436"/>
      <c r="K12" s="416"/>
      <c r="L12" s="229">
        <f>DKB!V22</f>
      </c>
      <c r="M12" s="228">
        <f>DKB!V21</f>
      </c>
      <c r="N12" s="227">
        <f>DKB!V19</f>
      </c>
      <c r="O12" s="276">
        <f>DKB!V18</f>
      </c>
      <c r="P12" s="258"/>
      <c r="Q12" s="417"/>
    </row>
    <row r="13" spans="1:17" ht="4.5" customHeight="1">
      <c r="A13" s="223"/>
      <c r="B13" s="249"/>
      <c r="C13" s="197"/>
      <c r="D13" s="197"/>
      <c r="E13" s="196"/>
      <c r="F13" s="198"/>
      <c r="G13" s="413"/>
      <c r="H13" s="239"/>
      <c r="I13" s="240"/>
      <c r="J13" s="241"/>
      <c r="K13" s="416"/>
      <c r="L13" s="199"/>
      <c r="M13" s="198"/>
      <c r="N13" s="197"/>
      <c r="O13" s="197"/>
      <c r="P13" s="255"/>
      <c r="Q13" s="261"/>
    </row>
    <row r="14" spans="1:17" ht="15" customHeight="1">
      <c r="A14" s="418">
        <f>DKB!B21</f>
        <v>0</v>
      </c>
      <c r="B14" s="259" t="s">
        <v>94</v>
      </c>
      <c r="C14" s="232">
        <f>DKB!J18</f>
      </c>
      <c r="D14" s="232">
        <f>DKB!J19</f>
      </c>
      <c r="E14" s="232">
        <f>DKB!J21</f>
      </c>
      <c r="F14" s="232">
        <f>DKB!J22</f>
      </c>
      <c r="G14" s="413"/>
      <c r="H14" s="428" t="s">
        <v>2</v>
      </c>
      <c r="I14" s="429"/>
      <c r="J14" s="430"/>
      <c r="K14" s="416"/>
      <c r="L14" s="232">
        <f>DKB!X18</f>
      </c>
      <c r="M14" s="232">
        <f>DKB!X19</f>
      </c>
      <c r="N14" s="232">
        <f>DKB!X21</f>
      </c>
      <c r="O14" s="232">
        <f>DKB!X22</f>
      </c>
      <c r="P14" s="259" t="s">
        <v>94</v>
      </c>
      <c r="Q14" s="417">
        <f>DKB!P21</f>
        <v>0</v>
      </c>
    </row>
    <row r="15" spans="1:17" ht="9" customHeight="1">
      <c r="A15" s="419"/>
      <c r="B15" s="250"/>
      <c r="C15" s="200"/>
      <c r="D15" s="200"/>
      <c r="E15" s="274" t="s">
        <v>103</v>
      </c>
      <c r="F15" s="274" t="s">
        <v>94</v>
      </c>
      <c r="G15" s="413"/>
      <c r="H15" s="203"/>
      <c r="I15" s="195"/>
      <c r="J15" s="204"/>
      <c r="K15" s="416"/>
      <c r="L15" s="274" t="s">
        <v>103</v>
      </c>
      <c r="M15" s="277" t="s">
        <v>94</v>
      </c>
      <c r="N15" s="201"/>
      <c r="O15" s="201"/>
      <c r="P15" s="256"/>
      <c r="Q15" s="420"/>
    </row>
    <row r="16" spans="1:17" ht="19.5" customHeight="1">
      <c r="A16" s="262"/>
      <c r="B16" s="202"/>
      <c r="C16" s="202"/>
      <c r="D16" s="202"/>
      <c r="E16" s="222">
        <f>DKB!H23</f>
      </c>
      <c r="F16" s="269">
        <f>DKB!J23</f>
      </c>
      <c r="G16" s="414"/>
      <c r="H16" s="437">
        <f>DKB!V3</f>
        <v>0</v>
      </c>
      <c r="I16" s="438"/>
      <c r="J16" s="439"/>
      <c r="K16" s="421"/>
      <c r="L16" s="273">
        <f>DKB!V23</f>
      </c>
      <c r="M16" s="270">
        <f>DKB!X23</f>
      </c>
      <c r="N16" s="202"/>
      <c r="Q16" s="262"/>
    </row>
    <row r="17" spans="1:17" ht="9" customHeight="1">
      <c r="A17" s="211" t="s">
        <v>1</v>
      </c>
      <c r="B17" s="244" t="s">
        <v>102</v>
      </c>
      <c r="C17" s="212">
        <v>1</v>
      </c>
      <c r="D17" s="212">
        <v>2</v>
      </c>
      <c r="E17" s="212">
        <v>3</v>
      </c>
      <c r="F17" s="212">
        <v>4</v>
      </c>
      <c r="G17" s="213" t="s">
        <v>95</v>
      </c>
      <c r="H17" s="205"/>
      <c r="I17" s="193"/>
      <c r="J17" s="204"/>
      <c r="K17" s="211" t="s">
        <v>95</v>
      </c>
      <c r="L17" s="212">
        <v>4</v>
      </c>
      <c r="M17" s="212">
        <v>3</v>
      </c>
      <c r="N17" s="212">
        <v>2</v>
      </c>
      <c r="O17" s="212">
        <v>1</v>
      </c>
      <c r="P17" s="244" t="s">
        <v>102</v>
      </c>
      <c r="Q17" s="260" t="s">
        <v>1</v>
      </c>
    </row>
    <row r="18" spans="1:17" ht="6" customHeight="1">
      <c r="A18" s="411">
        <f>DKB!B25</f>
        <v>0</v>
      </c>
      <c r="B18" s="248"/>
      <c r="C18" s="194"/>
      <c r="D18" s="194"/>
      <c r="E18" s="194"/>
      <c r="F18" s="194"/>
      <c r="G18" s="412">
        <f>DKB!K25</f>
      </c>
      <c r="K18" s="415">
        <f>DKB!Y25</f>
      </c>
      <c r="L18" s="194"/>
      <c r="M18" s="194"/>
      <c r="N18" s="194"/>
      <c r="O18" s="194"/>
      <c r="P18" s="254"/>
      <c r="Q18" s="417">
        <f>DKB!P25</f>
        <v>0</v>
      </c>
    </row>
    <row r="19" spans="1:17" ht="15" customHeight="1">
      <c r="A19" s="411"/>
      <c r="B19" s="248"/>
      <c r="C19" s="278">
        <f>DKB!H25</f>
      </c>
      <c r="D19" s="224">
        <f>DKB!H26</f>
      </c>
      <c r="E19" s="225">
        <f>DKB!H28</f>
      </c>
      <c r="F19" s="226">
        <f>DKB!H29</f>
      </c>
      <c r="G19" s="413"/>
      <c r="H19" s="428" t="s">
        <v>56</v>
      </c>
      <c r="I19" s="429"/>
      <c r="J19" s="430"/>
      <c r="K19" s="416"/>
      <c r="L19" s="229">
        <f>DKB!V29</f>
      </c>
      <c r="M19" s="228">
        <f>DKB!V28</f>
      </c>
      <c r="N19" s="227">
        <f>DKB!V26</f>
      </c>
      <c r="O19" s="276">
        <f>DKB!V25</f>
      </c>
      <c r="P19" s="258"/>
      <c r="Q19" s="417"/>
    </row>
    <row r="20" spans="1:17" ht="4.5" customHeight="1">
      <c r="A20" s="223"/>
      <c r="B20" s="249"/>
      <c r="C20" s="197"/>
      <c r="D20" s="197"/>
      <c r="E20" s="196"/>
      <c r="F20" s="198"/>
      <c r="G20" s="413"/>
      <c r="H20" s="203"/>
      <c r="I20" s="195"/>
      <c r="J20" s="204"/>
      <c r="K20" s="416"/>
      <c r="L20" s="199"/>
      <c r="M20" s="198"/>
      <c r="N20" s="197"/>
      <c r="O20" s="197"/>
      <c r="P20" s="255"/>
      <c r="Q20" s="261"/>
    </row>
    <row r="21" spans="1:17" ht="15" customHeight="1">
      <c r="A21" s="418">
        <f>DKB!B28</f>
        <v>0</v>
      </c>
      <c r="B21" s="259" t="s">
        <v>94</v>
      </c>
      <c r="C21" s="232">
        <f>DKB!J25</f>
      </c>
      <c r="D21" s="232">
        <f>DKB!J26</f>
      </c>
      <c r="E21" s="232">
        <f>DKB!J28</f>
      </c>
      <c r="F21" s="232">
        <f>DKB!J29</f>
      </c>
      <c r="G21" s="413"/>
      <c r="H21" s="431">
        <f>DKB!Y7</f>
      </c>
      <c r="I21" s="432"/>
      <c r="J21" s="433"/>
      <c r="K21" s="416"/>
      <c r="L21" s="232">
        <f>DKB!X25</f>
      </c>
      <c r="M21" s="232">
        <f>DKB!X26</f>
      </c>
      <c r="N21" s="232">
        <f>DKB!X28</f>
      </c>
      <c r="O21" s="232">
        <f>DKB!X29</f>
      </c>
      <c r="P21" s="259" t="s">
        <v>94</v>
      </c>
      <c r="Q21" s="417">
        <f>DKB!P28</f>
        <v>0</v>
      </c>
    </row>
    <row r="22" spans="1:17" ht="9" customHeight="1">
      <c r="A22" s="419"/>
      <c r="B22" s="250"/>
      <c r="C22" s="200"/>
      <c r="D22" s="200"/>
      <c r="E22" s="274" t="s">
        <v>103</v>
      </c>
      <c r="F22" s="274" t="s">
        <v>94</v>
      </c>
      <c r="G22" s="413"/>
      <c r="H22" s="203"/>
      <c r="I22" s="195"/>
      <c r="J22" s="204"/>
      <c r="K22" s="416"/>
      <c r="L22" s="274" t="s">
        <v>103</v>
      </c>
      <c r="M22" s="277" t="s">
        <v>94</v>
      </c>
      <c r="N22" s="201"/>
      <c r="O22" s="201"/>
      <c r="P22" s="256"/>
      <c r="Q22" s="420"/>
    </row>
    <row r="23" spans="1:17" ht="19.5" customHeight="1">
      <c r="A23" s="262"/>
      <c r="B23" s="202"/>
      <c r="C23" s="202"/>
      <c r="D23" s="202"/>
      <c r="E23" s="222">
        <f>DKB!H30</f>
      </c>
      <c r="F23" s="269">
        <f>DKB!J30</f>
      </c>
      <c r="G23" s="414"/>
      <c r="H23" s="206"/>
      <c r="I23" s="207"/>
      <c r="J23" s="208"/>
      <c r="K23" s="421"/>
      <c r="L23" s="273">
        <f>DKB!V30</f>
      </c>
      <c r="M23" s="270">
        <f>DKB!X30</f>
      </c>
      <c r="N23" s="202"/>
      <c r="Q23" s="262"/>
    </row>
    <row r="24" spans="1:17" ht="9" customHeight="1">
      <c r="A24" s="211" t="s">
        <v>1</v>
      </c>
      <c r="B24" s="244" t="s">
        <v>102</v>
      </c>
      <c r="C24" s="212">
        <v>1</v>
      </c>
      <c r="D24" s="212">
        <v>2</v>
      </c>
      <c r="E24" s="212">
        <v>3</v>
      </c>
      <c r="F24" s="212">
        <v>4</v>
      </c>
      <c r="G24" s="213" t="s">
        <v>95</v>
      </c>
      <c r="H24" s="205"/>
      <c r="I24" s="193"/>
      <c r="J24" s="204"/>
      <c r="K24" s="211" t="s">
        <v>95</v>
      </c>
      <c r="L24" s="212">
        <v>4</v>
      </c>
      <c r="M24" s="212">
        <v>3</v>
      </c>
      <c r="N24" s="212">
        <v>2</v>
      </c>
      <c r="O24" s="212">
        <v>1</v>
      </c>
      <c r="P24" s="244" t="s">
        <v>102</v>
      </c>
      <c r="Q24" s="260" t="s">
        <v>1</v>
      </c>
    </row>
    <row r="25" spans="1:17" ht="6" customHeight="1">
      <c r="A25" s="411">
        <f>DKB!B32</f>
        <v>0</v>
      </c>
      <c r="B25" s="248"/>
      <c r="C25" s="194"/>
      <c r="D25" s="194"/>
      <c r="E25" s="194"/>
      <c r="F25" s="194"/>
      <c r="G25" s="412">
        <f>DKB!K32</f>
      </c>
      <c r="K25" s="415">
        <f>DKB!Y32</f>
      </c>
      <c r="L25" s="194"/>
      <c r="M25" s="194"/>
      <c r="N25" s="194"/>
      <c r="O25" s="194"/>
      <c r="P25" s="254"/>
      <c r="Q25" s="417">
        <f>DKB!P32</f>
        <v>0</v>
      </c>
    </row>
    <row r="26" spans="1:17" ht="15" customHeight="1">
      <c r="A26" s="411"/>
      <c r="B26" s="248"/>
      <c r="C26" s="278">
        <f>DKB!H32</f>
      </c>
      <c r="D26" s="224">
        <f>DKB!H33</f>
      </c>
      <c r="E26" s="225">
        <f>DKB!H35</f>
      </c>
      <c r="F26" s="226">
        <f>DKB!H36</f>
      </c>
      <c r="G26" s="413"/>
      <c r="K26" s="416"/>
      <c r="L26" s="229">
        <f>DKB!V36</f>
      </c>
      <c r="M26" s="228">
        <f>DKB!V35</f>
      </c>
      <c r="N26" s="227">
        <f>DKB!V33</f>
      </c>
      <c r="O26" s="276">
        <f>DKB!V32</f>
      </c>
      <c r="P26" s="258"/>
      <c r="Q26" s="417"/>
    </row>
    <row r="27" spans="1:17" ht="4.5" customHeight="1">
      <c r="A27" s="223"/>
      <c r="B27" s="249"/>
      <c r="C27" s="197"/>
      <c r="D27" s="197"/>
      <c r="E27" s="196"/>
      <c r="F27" s="198"/>
      <c r="G27" s="413"/>
      <c r="H27" s="203"/>
      <c r="I27" s="195"/>
      <c r="J27" s="204"/>
      <c r="K27" s="416"/>
      <c r="L27" s="199"/>
      <c r="M27" s="198"/>
      <c r="N27" s="197"/>
      <c r="O27" s="197"/>
      <c r="P27" s="255"/>
      <c r="Q27" s="261"/>
    </row>
    <row r="28" spans="1:17" ht="15" customHeight="1">
      <c r="A28" s="418">
        <f>DKB!B35</f>
        <v>0</v>
      </c>
      <c r="B28" s="259" t="s">
        <v>94</v>
      </c>
      <c r="C28" s="232">
        <f>DKB!J32</f>
      </c>
      <c r="D28" s="232">
        <f>DKB!J33</f>
      </c>
      <c r="E28" s="232">
        <f>DKB!J35</f>
      </c>
      <c r="F28" s="232">
        <f>DKB!J36</f>
      </c>
      <c r="G28" s="413"/>
      <c r="K28" s="416"/>
      <c r="L28" s="232">
        <f>DKB!X32</f>
      </c>
      <c r="M28" s="232">
        <f>DKB!X33</f>
      </c>
      <c r="N28" s="232">
        <f>DKB!X35</f>
      </c>
      <c r="O28" s="232">
        <f>DKB!X36</f>
      </c>
      <c r="P28" s="259" t="s">
        <v>94</v>
      </c>
      <c r="Q28" s="417">
        <f>DKB!P35</f>
        <v>0</v>
      </c>
    </row>
    <row r="29" spans="1:17" ht="9" customHeight="1">
      <c r="A29" s="419"/>
      <c r="B29" s="250"/>
      <c r="C29" s="200"/>
      <c r="D29" s="200"/>
      <c r="E29" s="274" t="s">
        <v>103</v>
      </c>
      <c r="F29" s="274" t="s">
        <v>94</v>
      </c>
      <c r="G29" s="413"/>
      <c r="H29" s="203"/>
      <c r="I29" s="195"/>
      <c r="J29" s="204"/>
      <c r="K29" s="416"/>
      <c r="L29" s="274" t="s">
        <v>103</v>
      </c>
      <c r="M29" s="277" t="s">
        <v>94</v>
      </c>
      <c r="N29" s="201"/>
      <c r="O29" s="201"/>
      <c r="P29" s="256"/>
      <c r="Q29" s="420"/>
    </row>
    <row r="30" spans="1:17" ht="19.5" customHeight="1">
      <c r="A30" s="262"/>
      <c r="B30" s="202"/>
      <c r="C30" s="202"/>
      <c r="D30" s="202"/>
      <c r="E30" s="222">
        <f>DKB!H37</f>
      </c>
      <c r="F30" s="269">
        <f>DKB!J37</f>
      </c>
      <c r="G30" s="414"/>
      <c r="H30" s="206"/>
      <c r="I30" s="207"/>
      <c r="J30" s="208"/>
      <c r="K30" s="421"/>
      <c r="L30" s="273">
        <f>DKB!V37</f>
      </c>
      <c r="M30" s="270">
        <f>DKB!X37</f>
      </c>
      <c r="N30" s="202"/>
      <c r="Q30" s="262"/>
    </row>
    <row r="31" spans="1:17" ht="9" customHeight="1">
      <c r="A31" s="211" t="s">
        <v>1</v>
      </c>
      <c r="B31" s="244" t="s">
        <v>102</v>
      </c>
      <c r="C31" s="212">
        <v>1</v>
      </c>
      <c r="D31" s="212">
        <v>2</v>
      </c>
      <c r="E31" s="212">
        <v>3</v>
      </c>
      <c r="F31" s="212">
        <v>4</v>
      </c>
      <c r="G31" s="213" t="s">
        <v>95</v>
      </c>
      <c r="H31" s="205"/>
      <c r="I31" s="193"/>
      <c r="J31" s="204"/>
      <c r="K31" s="211" t="s">
        <v>95</v>
      </c>
      <c r="L31" s="212">
        <v>4</v>
      </c>
      <c r="M31" s="212">
        <v>3</v>
      </c>
      <c r="N31" s="212">
        <v>2</v>
      </c>
      <c r="O31" s="212">
        <v>1</v>
      </c>
      <c r="P31" s="244" t="s">
        <v>102</v>
      </c>
      <c r="Q31" s="260" t="s">
        <v>1</v>
      </c>
    </row>
    <row r="32" spans="1:17" ht="6" customHeight="1">
      <c r="A32" s="411">
        <f>DKB!B39</f>
        <v>0</v>
      </c>
      <c r="B32" s="248"/>
      <c r="C32" s="194"/>
      <c r="D32" s="194"/>
      <c r="E32" s="194"/>
      <c r="F32" s="194"/>
      <c r="G32" s="412">
        <f>DKB!K39</f>
      </c>
      <c r="K32" s="415">
        <f>DKB!Y39</f>
      </c>
      <c r="L32" s="194"/>
      <c r="M32" s="194"/>
      <c r="N32" s="194"/>
      <c r="O32" s="194"/>
      <c r="P32" s="254"/>
      <c r="Q32" s="417">
        <f>DKB!P39</f>
        <v>0</v>
      </c>
    </row>
    <row r="33" spans="1:17" ht="15" customHeight="1">
      <c r="A33" s="411"/>
      <c r="B33" s="248"/>
      <c r="C33" s="278">
        <f>DKB!H39</f>
      </c>
      <c r="D33" s="224">
        <f>DKB!H40</f>
      </c>
      <c r="E33" s="225">
        <f>DKB!H42</f>
      </c>
      <c r="F33" s="226">
        <f>DKB!H43</f>
      </c>
      <c r="G33" s="413"/>
      <c r="H33" s="422"/>
      <c r="I33" s="423"/>
      <c r="J33" s="424"/>
      <c r="K33" s="416"/>
      <c r="L33" s="229">
        <f>DKB!V43</f>
      </c>
      <c r="M33" s="228">
        <f>DKB!V42</f>
      </c>
      <c r="N33" s="227">
        <f>DKB!V40</f>
      </c>
      <c r="O33" s="276">
        <f>DKB!V39</f>
      </c>
      <c r="P33" s="258"/>
      <c r="Q33" s="417"/>
    </row>
    <row r="34" spans="1:17" ht="4.5" customHeight="1">
      <c r="A34" s="223"/>
      <c r="B34" s="249"/>
      <c r="C34" s="197"/>
      <c r="D34" s="197"/>
      <c r="E34" s="196"/>
      <c r="F34" s="198"/>
      <c r="G34" s="413"/>
      <c r="H34" s="203"/>
      <c r="I34" s="195"/>
      <c r="J34" s="204"/>
      <c r="K34" s="416"/>
      <c r="L34" s="199"/>
      <c r="M34" s="198"/>
      <c r="N34" s="197"/>
      <c r="O34" s="197"/>
      <c r="P34" s="255"/>
      <c r="Q34" s="261"/>
    </row>
    <row r="35" spans="1:17" ht="15" customHeight="1">
      <c r="A35" s="418">
        <f>DKB!B42</f>
        <v>0</v>
      </c>
      <c r="B35" s="259" t="s">
        <v>94</v>
      </c>
      <c r="C35" s="232">
        <f>DKB!J39</f>
      </c>
      <c r="D35" s="232">
        <f>DKB!J40</f>
      </c>
      <c r="E35" s="232">
        <f>DKB!J42</f>
      </c>
      <c r="F35" s="232">
        <f>DKB!J43</f>
      </c>
      <c r="G35" s="413"/>
      <c r="H35" s="425"/>
      <c r="I35" s="426"/>
      <c r="J35" s="427"/>
      <c r="K35" s="416"/>
      <c r="L35" s="232">
        <f>DKB!X39</f>
      </c>
      <c r="M35" s="232">
        <f>DKB!X40</f>
      </c>
      <c r="N35" s="232">
        <f>DKB!X42</f>
      </c>
      <c r="O35" s="232">
        <f>DKB!X43</f>
      </c>
      <c r="P35" s="259" t="s">
        <v>94</v>
      </c>
      <c r="Q35" s="417">
        <f>DKB!P42</f>
        <v>0</v>
      </c>
    </row>
    <row r="36" spans="1:17" ht="9" customHeight="1">
      <c r="A36" s="419"/>
      <c r="B36" s="250"/>
      <c r="C36" s="200"/>
      <c r="D36" s="200"/>
      <c r="E36" s="274" t="s">
        <v>103</v>
      </c>
      <c r="F36" s="274" t="s">
        <v>94</v>
      </c>
      <c r="G36" s="413"/>
      <c r="H36" s="203"/>
      <c r="I36" s="195"/>
      <c r="J36" s="204"/>
      <c r="K36" s="416"/>
      <c r="L36" s="274" t="s">
        <v>103</v>
      </c>
      <c r="M36" s="277" t="s">
        <v>94</v>
      </c>
      <c r="N36" s="201"/>
      <c r="O36" s="201"/>
      <c r="P36" s="256"/>
      <c r="Q36" s="420"/>
    </row>
    <row r="37" spans="1:17" ht="19.5" customHeight="1">
      <c r="A37" s="262"/>
      <c r="B37" s="202"/>
      <c r="C37" s="202"/>
      <c r="D37" s="202"/>
      <c r="E37" s="222">
        <f>DKB!H44</f>
      </c>
      <c r="F37" s="269">
        <f>DKB!J44</f>
      </c>
      <c r="G37" s="414"/>
      <c r="H37" s="206"/>
      <c r="I37" s="207"/>
      <c r="J37" s="208"/>
      <c r="K37" s="421"/>
      <c r="L37" s="273">
        <f>DKB!V44</f>
      </c>
      <c r="M37" s="270">
        <f>DKB!X44</f>
      </c>
      <c r="N37" s="202"/>
      <c r="Q37" s="262"/>
    </row>
    <row r="38" spans="1:17" ht="9" customHeight="1">
      <c r="A38" s="211" t="s">
        <v>1</v>
      </c>
      <c r="B38" s="244" t="s">
        <v>102</v>
      </c>
      <c r="C38" s="212">
        <v>1</v>
      </c>
      <c r="D38" s="212">
        <v>2</v>
      </c>
      <c r="E38" s="212">
        <v>3</v>
      </c>
      <c r="F38" s="212">
        <v>4</v>
      </c>
      <c r="G38" s="213" t="s">
        <v>95</v>
      </c>
      <c r="H38" s="205"/>
      <c r="I38" s="193"/>
      <c r="J38" s="204"/>
      <c r="K38" s="211" t="s">
        <v>95</v>
      </c>
      <c r="L38" s="212">
        <v>4</v>
      </c>
      <c r="M38" s="212">
        <v>3</v>
      </c>
      <c r="N38" s="212">
        <v>2</v>
      </c>
      <c r="O38" s="212">
        <v>1</v>
      </c>
      <c r="P38" s="244" t="s">
        <v>102</v>
      </c>
      <c r="Q38" s="260" t="s">
        <v>1</v>
      </c>
    </row>
    <row r="39" spans="1:17" ht="6" customHeight="1">
      <c r="A39" s="411">
        <f>DKB!B46</f>
        <v>0</v>
      </c>
      <c r="B39" s="248"/>
      <c r="C39" s="194"/>
      <c r="D39" s="194"/>
      <c r="E39" s="194"/>
      <c r="F39" s="194"/>
      <c r="G39" s="412">
        <f>DKB!K46</f>
      </c>
      <c r="K39" s="415">
        <f>DKB!Y46</f>
      </c>
      <c r="L39" s="194"/>
      <c r="M39" s="194"/>
      <c r="N39" s="194"/>
      <c r="O39" s="194"/>
      <c r="P39" s="254"/>
      <c r="Q39" s="417">
        <f>DKB!P46</f>
        <v>0</v>
      </c>
    </row>
    <row r="40" spans="1:17" ht="15" customHeight="1">
      <c r="A40" s="411"/>
      <c r="B40" s="248"/>
      <c r="C40" s="278">
        <f>DKB!H46</f>
      </c>
      <c r="D40" s="224">
        <f>DKB!H47</f>
      </c>
      <c r="E40" s="225">
        <f>DKB!H49</f>
      </c>
      <c r="F40" s="226">
        <f>DKB!H50</f>
      </c>
      <c r="G40" s="413"/>
      <c r="K40" s="416"/>
      <c r="L40" s="229">
        <f>DKB!V50</f>
      </c>
      <c r="M40" s="228">
        <f>DKB!V49</f>
      </c>
      <c r="N40" s="227">
        <f>DKB!V47</f>
      </c>
      <c r="O40" s="276">
        <f>DKB!V46</f>
      </c>
      <c r="P40" s="258"/>
      <c r="Q40" s="417"/>
    </row>
    <row r="41" spans="1:17" ht="4.5" customHeight="1">
      <c r="A41" s="223"/>
      <c r="B41" s="249"/>
      <c r="C41" s="197"/>
      <c r="D41" s="197"/>
      <c r="E41" s="196"/>
      <c r="F41" s="198"/>
      <c r="G41" s="413"/>
      <c r="H41" s="203"/>
      <c r="I41" s="195"/>
      <c r="J41" s="204"/>
      <c r="K41" s="416"/>
      <c r="L41" s="199"/>
      <c r="M41" s="198"/>
      <c r="N41" s="197"/>
      <c r="O41" s="197"/>
      <c r="P41" s="255"/>
      <c r="Q41" s="261"/>
    </row>
    <row r="42" spans="1:17" ht="15" customHeight="1">
      <c r="A42" s="418">
        <f>DKB!B49</f>
        <v>0</v>
      </c>
      <c r="B42" s="259" t="s">
        <v>94</v>
      </c>
      <c r="C42" s="232">
        <f>DKB!J46</f>
      </c>
      <c r="D42" s="232">
        <f>DKB!J47</f>
      </c>
      <c r="E42" s="232">
        <f>DKB!J49</f>
      </c>
      <c r="F42" s="232">
        <f>DKB!J50</f>
      </c>
      <c r="G42" s="413"/>
      <c r="K42" s="416"/>
      <c r="L42" s="232">
        <f>DKB!X46</f>
      </c>
      <c r="M42" s="232">
        <f>DKB!X47</f>
      </c>
      <c r="N42" s="232">
        <f>DKB!X49</f>
      </c>
      <c r="O42" s="232">
        <f>DKB!X50</f>
      </c>
      <c r="P42" s="259" t="s">
        <v>94</v>
      </c>
      <c r="Q42" s="417">
        <f>DKB!P49</f>
        <v>0</v>
      </c>
    </row>
    <row r="43" spans="1:17" ht="9" customHeight="1">
      <c r="A43" s="419"/>
      <c r="B43" s="250"/>
      <c r="C43" s="200"/>
      <c r="D43" s="200"/>
      <c r="E43" s="274" t="s">
        <v>103</v>
      </c>
      <c r="F43" s="274" t="s">
        <v>94</v>
      </c>
      <c r="G43" s="413"/>
      <c r="H43" s="203"/>
      <c r="I43" s="195"/>
      <c r="J43" s="204"/>
      <c r="K43" s="416"/>
      <c r="L43" s="274" t="s">
        <v>103</v>
      </c>
      <c r="M43" s="277" t="s">
        <v>94</v>
      </c>
      <c r="N43" s="201"/>
      <c r="O43" s="201"/>
      <c r="P43" s="256"/>
      <c r="Q43" s="420"/>
    </row>
    <row r="44" spans="1:17" ht="19.5" customHeight="1" thickBot="1">
      <c r="A44" s="202"/>
      <c r="B44" s="202"/>
      <c r="C44" s="202"/>
      <c r="D44" s="202"/>
      <c r="E44" s="222">
        <f>DKB!H51</f>
      </c>
      <c r="F44" s="269">
        <f>DKB!J51</f>
      </c>
      <c r="G44" s="414"/>
      <c r="H44" s="206"/>
      <c r="I44" s="207"/>
      <c r="J44" s="208"/>
      <c r="K44" s="416"/>
      <c r="L44" s="273">
        <f>DKB!V51</f>
      </c>
      <c r="M44" s="270">
        <f>DKB!X51</f>
      </c>
      <c r="N44" s="202"/>
      <c r="Q44" s="202"/>
    </row>
    <row r="45" spans="1:17" ht="12" customHeight="1">
      <c r="A45" s="392" t="s">
        <v>105</v>
      </c>
      <c r="B45" s="378"/>
      <c r="C45" s="378"/>
      <c r="D45" s="401">
        <f>SUM(DKB!J53)</f>
        <v>0</v>
      </c>
      <c r="E45" s="388" t="s">
        <v>94</v>
      </c>
      <c r="F45" s="403" t="s">
        <v>95</v>
      </c>
      <c r="G45" s="386">
        <f>SUM(DKB!K53)</f>
        <v>0</v>
      </c>
      <c r="H45" s="405" t="s">
        <v>79</v>
      </c>
      <c r="I45" s="406"/>
      <c r="J45" s="407"/>
      <c r="K45" s="386">
        <f>SUM(DKB!Y53)</f>
        <v>0</v>
      </c>
      <c r="L45" s="388" t="s">
        <v>95</v>
      </c>
      <c r="M45" s="388" t="s">
        <v>94</v>
      </c>
      <c r="N45" s="390">
        <f>SUM(DKB!X53)</f>
        <v>0</v>
      </c>
      <c r="O45" s="378" t="s">
        <v>105</v>
      </c>
      <c r="P45" s="378"/>
      <c r="Q45" s="379"/>
    </row>
    <row r="46" spans="1:17" ht="12" customHeight="1">
      <c r="A46" s="393"/>
      <c r="B46" s="380"/>
      <c r="C46" s="380"/>
      <c r="D46" s="402"/>
      <c r="E46" s="389"/>
      <c r="F46" s="404"/>
      <c r="G46" s="387"/>
      <c r="H46" s="408"/>
      <c r="I46" s="409"/>
      <c r="J46" s="410"/>
      <c r="K46" s="387"/>
      <c r="L46" s="389"/>
      <c r="M46" s="389"/>
      <c r="N46" s="391"/>
      <c r="O46" s="380"/>
      <c r="P46" s="380"/>
      <c r="Q46" s="381"/>
    </row>
    <row r="47" spans="1:17" ht="24" customHeight="1">
      <c r="A47" s="394" t="s">
        <v>106</v>
      </c>
      <c r="B47" s="382"/>
      <c r="C47" s="382"/>
      <c r="D47" s="281"/>
      <c r="E47" s="396">
        <f>DKB!D54</f>
      </c>
      <c r="F47" s="397"/>
      <c r="G47" s="279">
        <f>DKB!J54</f>
      </c>
      <c r="H47" s="398" t="s">
        <v>86</v>
      </c>
      <c r="I47" s="399"/>
      <c r="J47" s="400"/>
      <c r="K47" s="268">
        <f>DKB!X54</f>
      </c>
      <c r="L47" s="396">
        <f>DKB!R54</f>
      </c>
      <c r="M47" s="397"/>
      <c r="N47" s="272"/>
      <c r="O47" s="382" t="s">
        <v>106</v>
      </c>
      <c r="P47" s="382"/>
      <c r="Q47" s="383"/>
    </row>
    <row r="48" spans="1:17" ht="24" customHeight="1" thickBot="1">
      <c r="A48" s="395" t="s">
        <v>100</v>
      </c>
      <c r="B48" s="384"/>
      <c r="C48" s="384"/>
      <c r="D48" s="271"/>
      <c r="E48" s="214"/>
      <c r="F48" s="215"/>
      <c r="G48" s="267">
        <f>DKB!L54</f>
      </c>
      <c r="H48" s="236">
        <f>DKB!L55</f>
      </c>
      <c r="I48" s="237" t="s">
        <v>60</v>
      </c>
      <c r="J48" s="238">
        <f>DKB!N55</f>
      </c>
      <c r="K48" s="267">
        <f>DKB!N54</f>
      </c>
      <c r="L48" s="209"/>
      <c r="M48" s="210"/>
      <c r="N48" s="280"/>
      <c r="O48" s="384" t="s">
        <v>100</v>
      </c>
      <c r="P48" s="384"/>
      <c r="Q48" s="385"/>
    </row>
  </sheetData>
  <sheetProtection password="849D" sheet="1"/>
  <mergeCells count="68">
    <mergeCell ref="H7:J7"/>
    <mergeCell ref="Q7:Q8"/>
    <mergeCell ref="H9:J9"/>
    <mergeCell ref="A1:G1"/>
    <mergeCell ref="H1:J1"/>
    <mergeCell ref="K1:Q1"/>
    <mergeCell ref="H2:J3"/>
    <mergeCell ref="A4:A5"/>
    <mergeCell ref="G4:G9"/>
    <mergeCell ref="K4:K9"/>
    <mergeCell ref="Q4:Q5"/>
    <mergeCell ref="H5:J5"/>
    <mergeCell ref="A7:A8"/>
    <mergeCell ref="A11:A12"/>
    <mergeCell ref="G11:G16"/>
    <mergeCell ref="K11:K16"/>
    <mergeCell ref="Q11:Q12"/>
    <mergeCell ref="A14:A15"/>
    <mergeCell ref="H14:J14"/>
    <mergeCell ref="H10:J12"/>
    <mergeCell ref="Q14:Q15"/>
    <mergeCell ref="H16:J16"/>
    <mergeCell ref="A18:A19"/>
    <mergeCell ref="G18:G23"/>
    <mergeCell ref="K18:K23"/>
    <mergeCell ref="Q18:Q19"/>
    <mergeCell ref="H19:J19"/>
    <mergeCell ref="A21:A22"/>
    <mergeCell ref="H21:J21"/>
    <mergeCell ref="Q21:Q22"/>
    <mergeCell ref="A25:A26"/>
    <mergeCell ref="G25:G30"/>
    <mergeCell ref="K25:K30"/>
    <mergeCell ref="Q25:Q26"/>
    <mergeCell ref="A28:A29"/>
    <mergeCell ref="Q28:Q29"/>
    <mergeCell ref="A32:A33"/>
    <mergeCell ref="G32:G37"/>
    <mergeCell ref="K32:K37"/>
    <mergeCell ref="Q32:Q33"/>
    <mergeCell ref="H33:J33"/>
    <mergeCell ref="A35:A36"/>
    <mergeCell ref="H35:J35"/>
    <mergeCell ref="Q35:Q36"/>
    <mergeCell ref="A39:A40"/>
    <mergeCell ref="G39:G44"/>
    <mergeCell ref="K39:K44"/>
    <mergeCell ref="Q39:Q40"/>
    <mergeCell ref="A42:A43"/>
    <mergeCell ref="Q42:Q43"/>
    <mergeCell ref="A45:C46"/>
    <mergeCell ref="A47:C47"/>
    <mergeCell ref="A48:C48"/>
    <mergeCell ref="G45:G46"/>
    <mergeCell ref="E47:F47"/>
    <mergeCell ref="H47:J47"/>
    <mergeCell ref="D45:D46"/>
    <mergeCell ref="E45:E46"/>
    <mergeCell ref="F45:F46"/>
    <mergeCell ref="H45:J46"/>
    <mergeCell ref="O45:Q46"/>
    <mergeCell ref="O47:Q47"/>
    <mergeCell ref="O48:Q48"/>
    <mergeCell ref="K45:K46"/>
    <mergeCell ref="M45:M46"/>
    <mergeCell ref="N45:N46"/>
    <mergeCell ref="L47:M47"/>
    <mergeCell ref="L45:L46"/>
  </mergeCells>
  <conditionalFormatting sqref="Q7 B11 B25 A7:B7 A4:B4 C8:D8 B18 Q4 C29:D29 C15:D15 C22:D22 A14:B14 A21:B21 A28:B28">
    <cfRule type="cellIs" priority="18" dxfId="0" operator="equal" stopIfTrue="1">
      <formula>0</formula>
    </cfRule>
  </conditionalFormatting>
  <conditionalFormatting sqref="A35 B39 B32 C43:D43 C36:D36 A42">
    <cfRule type="cellIs" priority="17" dxfId="0" operator="equal" stopIfTrue="1">
      <formula>0</formula>
    </cfRule>
  </conditionalFormatting>
  <conditionalFormatting sqref="P42 P35 P28 P21 P14 P7 B42 B35">
    <cfRule type="cellIs" priority="16" dxfId="0" operator="equal" stopIfTrue="1">
      <formula>0</formula>
    </cfRule>
  </conditionalFormatting>
  <conditionalFormatting sqref="Q11">
    <cfRule type="cellIs" priority="15" dxfId="0" operator="equal" stopIfTrue="1">
      <formula>0</formula>
    </cfRule>
  </conditionalFormatting>
  <conditionalFormatting sqref="Q18">
    <cfRule type="cellIs" priority="14" dxfId="0" operator="equal" stopIfTrue="1">
      <formula>0</formula>
    </cfRule>
  </conditionalFormatting>
  <conditionalFormatting sqref="Q25">
    <cfRule type="cellIs" priority="13" dxfId="0" operator="equal" stopIfTrue="1">
      <formula>0</formula>
    </cfRule>
  </conditionalFormatting>
  <conditionalFormatting sqref="Q32">
    <cfRule type="cellIs" priority="12" dxfId="0" operator="equal" stopIfTrue="1">
      <formula>0</formula>
    </cfRule>
  </conditionalFormatting>
  <conditionalFormatting sqref="Q39">
    <cfRule type="cellIs" priority="11" dxfId="0" operator="equal" stopIfTrue="1">
      <formula>0</formula>
    </cfRule>
  </conditionalFormatting>
  <conditionalFormatting sqref="Q14">
    <cfRule type="cellIs" priority="10" dxfId="0" operator="equal" stopIfTrue="1">
      <formula>0</formula>
    </cfRule>
  </conditionalFormatting>
  <conditionalFormatting sqref="Q21">
    <cfRule type="cellIs" priority="9" dxfId="0" operator="equal" stopIfTrue="1">
      <formula>0</formula>
    </cfRule>
  </conditionalFormatting>
  <conditionalFormatting sqref="Q28">
    <cfRule type="cellIs" priority="8" dxfId="0" operator="equal" stopIfTrue="1">
      <formula>0</formula>
    </cfRule>
  </conditionalFormatting>
  <conditionalFormatting sqref="Q35">
    <cfRule type="cellIs" priority="7" dxfId="0" operator="equal" stopIfTrue="1">
      <formula>0</formula>
    </cfRule>
  </conditionalFormatting>
  <conditionalFormatting sqref="Q42">
    <cfRule type="cellIs" priority="6" dxfId="0" operator="equal" stopIfTrue="1">
      <formula>0</formula>
    </cfRule>
  </conditionalFormatting>
  <conditionalFormatting sqref="A11">
    <cfRule type="cellIs" priority="5" dxfId="0" operator="equal" stopIfTrue="1">
      <formula>0</formula>
    </cfRule>
  </conditionalFormatting>
  <conditionalFormatting sqref="A18">
    <cfRule type="cellIs" priority="4" dxfId="0" operator="equal" stopIfTrue="1">
      <formula>0</formula>
    </cfRule>
  </conditionalFormatting>
  <conditionalFormatting sqref="A25">
    <cfRule type="cellIs" priority="3" dxfId="0" operator="equal" stopIfTrue="1">
      <formula>0</formula>
    </cfRule>
  </conditionalFormatting>
  <conditionalFormatting sqref="A32">
    <cfRule type="cellIs" priority="2" dxfId="0" operator="equal" stopIfTrue="1">
      <formula>0</formula>
    </cfRule>
  </conditionalFormatting>
  <conditionalFormatting sqref="A39">
    <cfRule type="cellIs" priority="1" dxfId="0" operator="equal" stopIfTrue="1">
      <formula>0</formula>
    </cfRule>
  </conditionalFormatting>
  <printOptions/>
  <pageMargins left="0.7086614173228347" right="0.7086614173228347" top="0.1968503937007874" bottom="0.11811023622047245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6">
      <selection activeCell="A1" sqref="A1:H4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4"/>
  <dimension ref="A1:AE117"/>
  <sheetViews>
    <sheetView zoomScale="64" zoomScaleNormal="64" zoomScalePageLayoutView="0" workbookViewId="0" topLeftCell="F1">
      <pane ySplit="1" topLeftCell="A2" activePane="bottomLeft" state="frozen"/>
      <selection pane="topLeft" activeCell="L1" sqref="L1"/>
      <selection pane="bottomLeft" activeCell="Q3" sqref="Q3"/>
    </sheetView>
  </sheetViews>
  <sheetFormatPr defaultColWidth="11.421875" defaultRowHeight="12.75"/>
  <cols>
    <col min="10" max="10" width="5.00390625" style="0" customWidth="1"/>
    <col min="11" max="11" width="15.8515625" style="0" bestFit="1" customWidth="1"/>
    <col min="12" max="12" width="15.28125" style="0" bestFit="1" customWidth="1"/>
    <col min="13" max="13" width="12.8515625" style="0" bestFit="1" customWidth="1"/>
    <col min="14" max="14" width="16.7109375" style="0" bestFit="1" customWidth="1"/>
    <col min="16" max="16" width="12.28125" style="0" bestFit="1" customWidth="1"/>
    <col min="21" max="21" width="3.00390625" style="0" customWidth="1"/>
    <col min="22" max="22" width="17.28125" style="0" bestFit="1" customWidth="1"/>
  </cols>
  <sheetData>
    <row r="1" spans="11:31" s="10" customFormat="1" ht="25.5">
      <c r="K1" s="2" t="s">
        <v>21</v>
      </c>
      <c r="L1" s="11" t="s">
        <v>28</v>
      </c>
      <c r="M1" s="2" t="s">
        <v>30</v>
      </c>
      <c r="N1" s="2" t="s">
        <v>31</v>
      </c>
      <c r="O1" s="2" t="s">
        <v>20</v>
      </c>
      <c r="P1" s="2" t="s">
        <v>29</v>
      </c>
      <c r="Q1" s="449" t="s">
        <v>33</v>
      </c>
      <c r="R1" s="449"/>
      <c r="V1" s="3" t="s">
        <v>4</v>
      </c>
      <c r="X1" s="10" t="s">
        <v>32</v>
      </c>
      <c r="AE1" s="10" t="s">
        <v>53</v>
      </c>
    </row>
    <row r="2" spans="1:31" ht="12.75">
      <c r="A2">
        <v>13</v>
      </c>
      <c r="B2">
        <v>9</v>
      </c>
      <c r="C2">
        <v>9</v>
      </c>
      <c r="D2">
        <v>13</v>
      </c>
      <c r="F2">
        <v>4</v>
      </c>
      <c r="H2">
        <v>1</v>
      </c>
      <c r="I2">
        <v>2</v>
      </c>
      <c r="K2" s="78">
        <f>IF(übertrag!$H$2=1,VLOOKUP(übertrag!I2,einsü,2,),IF($H$2=2,VLOOKUP(übertrag!I2,zweiü,2,),IF($H$2=3,VLOOKUP(übertrag!I2,dreiü,2,),IF($H$2=4,VLOOKUP(übertrag!I2,vierü,2,),IF($H$2=5,VLOOKUP(übertrag!I2,fünfü,2,),IF($H$2=6,VLOOKUP(übertrag!I2,sechsü,2,),""))))))</f>
        <v>0</v>
      </c>
      <c r="L2">
        <f>IF(übertrag!$H$2=7,VLOOKUP(übertrag!I2,siebenü,2,),IF($H$2=8,VLOOKUP(übertrag!I2,achtü,2,),IF($H$2=9,VLOOKUP(übertrag!I2,neunü,2,),IF($H$2=10,VLOOKUP(übertrag!I2,zehnü,2,),IF($H$2=11,VLOOKUP(übertrag!I2,elfü,2,),IF($H$2=12,VLOOKUP(übertrag!I2,Heimü,2,),""))))))</f>
      </c>
      <c r="M2">
        <f>IF(übertrag!$H$2=1,VLOOKUP(übertrag!I2,jhg1,2,),IF($H$2=2,VLOOKUP(übertrag!I2,jhg2,2,),IF($H$2=3,VLOOKUP(übertrag!I2,jhg3,2,),IF($H$2=4,VLOOKUP(übertrag!I2,jhg4,2,),IF($H$2=5,VLOOKUP(übertrag!I2,jhg5,2,),IF($H$2=6,VLOOKUP(übertrag!I2,jhg6,2,),""))))))</f>
        <v>0</v>
      </c>
      <c r="N2">
        <f>IF(übertrag!$H$2=7,VLOOKUP(übertrag!I2,jhg7,2,),IF($H$2=8,VLOOKUP(übertrag!I2,jhg8,2,),IF($H$2=9,VLOOKUP(übertrag!I2,jhg9,2,),IF($H$2=10,VLOOKUP(übertrag!I2,jhg10,2,),IF($H$2=11,VLOOKUP(übertrag!I2,jhg11,2,),IF($H$2=12,VLOOKUP(übertrag!I2,jhgheim,2,),""))))))</f>
      </c>
      <c r="O2">
        <f>IF(übertrag!$H$2=1,VLOOKUP(übertrag!I2,paß1,2,),IF($H$2=2,VLOOKUP(übertrag!I2,paß2,2,),IF($H$2=3,VLOOKUP(übertrag!I2,paß3,2,),IF($H$2=4,VLOOKUP(übertrag!I2,paß4,2,),IF($H$2=5,VLOOKUP(übertrag!I2,paß5,2,),IF($H$2=6,VLOOKUP(übertrag!I2,paß6,2,),""))))))</f>
        <v>0</v>
      </c>
      <c r="P2">
        <f>IF(übertrag!$H$2=7,VLOOKUP(übertrag!I2,paß7,2,),IF($H$2=8,VLOOKUP(übertrag!I2,paß8,2,),IF($H$2=9,VLOOKUP(übertrag!I2,paß9,2,),IF($H$2=10,VLOOKUP(übertrag!I2,paß10,2,),IF($H$2=11,VLOOKUP(übertrag!I2,paß11,2,),IF($H$2=12,VLOOKUP(übertrag!I2,paßheim,2,),""))))))</f>
      </c>
      <c r="Q2" t="b">
        <v>0</v>
      </c>
      <c r="R2" t="b">
        <v>0</v>
      </c>
      <c r="U2" s="4">
        <v>1</v>
      </c>
      <c r="V2" s="7" t="str">
        <f>'MANNSCHAFTEN+SPIELER'!A3</f>
        <v>Gastmannschaft 1</v>
      </c>
      <c r="Z2">
        <f>IF(I16,VLOOKUP(übertrag!I16,Heimü,2,),"")</f>
        <v>0</v>
      </c>
      <c r="AE2">
        <v>1</v>
      </c>
    </row>
    <row r="3" spans="1:31" ht="12.75">
      <c r="A3">
        <v>13</v>
      </c>
      <c r="B3">
        <v>1</v>
      </c>
      <c r="D3">
        <v>13</v>
      </c>
      <c r="I3">
        <v>3</v>
      </c>
      <c r="K3">
        <f>IF(übertrag!$H$2=1,VLOOKUP(übertrag!I3,einsü,2,),IF($H$2=2,VLOOKUP(übertrag!I3,zweiü,2,),IF($H$2=3,VLOOKUP(übertrag!I3,dreiü,2,),IF($H$2=4,VLOOKUP(übertrag!I3,vierü,2,),IF($H$2=5,VLOOKUP(übertrag!I3,fünfü,2,),IF($H$2=6,VLOOKUP(übertrag!I3,sechsü,2,),""))))))</f>
        <v>0</v>
      </c>
      <c r="L3">
        <f>IF(übertrag!$H$2=7,VLOOKUP(übertrag!I3,siebenü,2,),IF($H$2=8,VLOOKUP(übertrag!I3,achtü,2,),IF($H$2=9,VLOOKUP(übertrag!I3,neunü,2,),IF($H$2=10,VLOOKUP(übertrag!I3,zehnü,2,),IF($H$2=11,VLOOKUP(übertrag!I3,elfü,2,),IF($H$2=12,VLOOKUP(übertrag!I3,Heimü,2,),""))))))</f>
      </c>
      <c r="M3">
        <f>IF(übertrag!$H$2=1,VLOOKUP(übertrag!I3,jhg1,2,),IF($H$2=2,VLOOKUP(übertrag!I3,jhg2,2,),IF($H$2=3,VLOOKUP(übertrag!I3,jhg3,2,),IF($H$2=4,VLOOKUP(übertrag!I3,jhg4,2,),IF($H$2=5,VLOOKUP(übertrag!I3,jhg5,2,),IF($H$2=6,VLOOKUP(übertrag!I3,jhg6,2,),""))))))</f>
        <v>0</v>
      </c>
      <c r="N3">
        <f>IF(übertrag!$H$2=7,VLOOKUP(übertrag!I3,jhg7,2,),IF($H$2=8,VLOOKUP(übertrag!I3,jhg8,2,),IF($H$2=9,VLOOKUP(übertrag!I3,jhg9,2,),IF($H$2=10,VLOOKUP(übertrag!I3,jhg10,2,),IF($H$2=11,VLOOKUP(übertrag!I3,jhg11,2,),IF($H$2=12,VLOOKUP(übertrag!I3,jhgheim,2,),""))))))</f>
      </c>
      <c r="O3">
        <f>IF(übertrag!$H$2=1,VLOOKUP(übertrag!I3,paß1,2,),IF($H$2=2,VLOOKUP(übertrag!I3,paß2,2,),IF($H$2=3,VLOOKUP(übertrag!I3,paß3,2,),IF($H$2=4,VLOOKUP(übertrag!I3,paß4,2,),IF($H$2=5,VLOOKUP(übertrag!I3,paß5,2,),IF($H$2=6,VLOOKUP(übertrag!I3,paß6,2,),""))))))</f>
        <v>0</v>
      </c>
      <c r="P3">
        <f>IF(übertrag!$H$2=7,VLOOKUP(übertrag!I3,paß7,2,),IF($H$2=8,VLOOKUP(übertrag!I3,paß8,2,),IF($H$2=9,VLOOKUP(übertrag!I3,paß9,2,),IF($H$2=10,VLOOKUP(übertrag!I3,paß10,2,),IF($H$2=11,VLOOKUP(übertrag!I3,paß11,2,),IF($H$2=12,VLOOKUP(übertrag!I3,paßheim,2,),""))))))</f>
      </c>
      <c r="Q3" t="b">
        <v>1</v>
      </c>
      <c r="R3" t="b">
        <v>0</v>
      </c>
      <c r="U3" s="4">
        <v>2</v>
      </c>
      <c r="V3" s="7" t="str">
        <f>'MANNSCHAFTEN+SPIELER'!A24</f>
        <v>Gastmannschaft 2</v>
      </c>
      <c r="Z3">
        <f>IF(I17,VLOOKUP(übertrag!I17,Heimü,2,),"")</f>
        <v>0</v>
      </c>
      <c r="AE3">
        <v>2</v>
      </c>
    </row>
    <row r="4" spans="1:31" ht="12.75">
      <c r="A4">
        <v>13</v>
      </c>
      <c r="B4">
        <v>9</v>
      </c>
      <c r="C4">
        <v>9</v>
      </c>
      <c r="D4">
        <v>13</v>
      </c>
      <c r="I4">
        <v>4</v>
      </c>
      <c r="K4">
        <f>IF(übertrag!$H$2=1,VLOOKUP(übertrag!I4,einsü,2,),IF($H$2=2,VLOOKUP(übertrag!I4,zweiü,2,),IF($H$2=3,VLOOKUP(übertrag!I4,dreiü,2,),IF($H$2=4,VLOOKUP(übertrag!I4,vierü,2,),IF($H$2=5,VLOOKUP(übertrag!I4,fünfü,2,),IF($H$2=6,VLOOKUP(übertrag!I4,sechsü,2,),""))))))</f>
        <v>0</v>
      </c>
      <c r="L4">
        <f>IF(übertrag!$H$2=7,VLOOKUP(übertrag!I4,siebenü,2,),IF($H$2=8,VLOOKUP(übertrag!I4,achtü,2,),IF($H$2=9,VLOOKUP(übertrag!I4,neunü,2,),IF($H$2=10,VLOOKUP(übertrag!I4,zehnü,2,),IF($H$2=11,VLOOKUP(übertrag!I4,elfü,2,),IF($H$2=12,VLOOKUP(übertrag!I4,Heimü,2,),""))))))</f>
      </c>
      <c r="M4">
        <f>IF(übertrag!$H$2=1,VLOOKUP(übertrag!I4,jhg1,2,),IF($H$2=2,VLOOKUP(übertrag!I4,jhg2,2,),IF($H$2=3,VLOOKUP(übertrag!I4,jhg3,2,),IF($H$2=4,VLOOKUP(übertrag!I4,jhg4,2,),IF($H$2=5,VLOOKUP(übertrag!I4,jhg5,2,),IF($H$2=6,VLOOKUP(übertrag!I4,jhg6,2,),""))))))</f>
        <v>0</v>
      </c>
      <c r="N4">
        <f>IF(übertrag!$H$2=7,VLOOKUP(übertrag!I4,jhg7,2,),IF($H$2=8,VLOOKUP(übertrag!I4,jhg8,2,),IF($H$2=9,VLOOKUP(übertrag!I4,jhg9,2,),IF($H$2=10,VLOOKUP(übertrag!I4,jhg10,2,),IF($H$2=11,VLOOKUP(übertrag!I4,jhg11,2,),IF($H$2=12,VLOOKUP(übertrag!I4,jhgheim,2,),""))))))</f>
      </c>
      <c r="O4">
        <f>IF(übertrag!$H$2=1,VLOOKUP(übertrag!I4,paß1,2,),IF($H$2=2,VLOOKUP(übertrag!I4,paß2,2,),IF($H$2=3,VLOOKUP(übertrag!I4,paß3,2,),IF($H$2=4,VLOOKUP(übertrag!I4,paß4,2,),IF($H$2=5,VLOOKUP(übertrag!I4,paß5,2,),IF($H$2=6,VLOOKUP(übertrag!I4,paß6,2,),""))))))</f>
        <v>0</v>
      </c>
      <c r="P4">
        <f>IF(übertrag!$H$2=7,VLOOKUP(übertrag!I4,paß7,2,),IF($H$2=8,VLOOKUP(übertrag!I4,paß8,2,),IF($H$2=9,VLOOKUP(übertrag!I4,paß9,2,),IF($H$2=10,VLOOKUP(übertrag!I4,paß10,2,),IF($H$2=11,VLOOKUP(übertrag!I4,paß11,2,),IF($H$2=12,VLOOKUP(übertrag!I4,paßheim,2,),""))))))</f>
      </c>
      <c r="Q4" t="b">
        <v>0</v>
      </c>
      <c r="U4" s="4">
        <v>3</v>
      </c>
      <c r="V4" s="7" t="str">
        <f>'MANNSCHAFTEN+SPIELER'!A45</f>
        <v>Gastmannschaft 3</v>
      </c>
      <c r="Z4">
        <f>IF(I18,VLOOKUP(übertrag!I18,Heimü,2,),"")</f>
        <v>0</v>
      </c>
      <c r="AE4">
        <v>3</v>
      </c>
    </row>
    <row r="5" spans="1:31" ht="12.75">
      <c r="A5">
        <v>13</v>
      </c>
      <c r="B5">
        <v>1</v>
      </c>
      <c r="D5">
        <v>13</v>
      </c>
      <c r="I5">
        <v>5</v>
      </c>
      <c r="K5">
        <f>IF(übertrag!$H$2=1,VLOOKUP(übertrag!I5,einsü,2,),IF($H$2=2,VLOOKUP(übertrag!I5,zweiü,2,),IF($H$2=3,VLOOKUP(übertrag!I5,dreiü,2,),IF($H$2=4,VLOOKUP(übertrag!I5,vierü,2,),IF($H$2=5,VLOOKUP(übertrag!I5,fünfü,2,),IF($H$2=6,VLOOKUP(übertrag!I5,sechsü,2,),""))))))</f>
        <v>0</v>
      </c>
      <c r="L5">
        <f>IF(übertrag!$H$2=7,VLOOKUP(übertrag!I5,siebenü,2,),IF($H$2=8,VLOOKUP(übertrag!I5,achtü,2,),IF($H$2=9,VLOOKUP(übertrag!I5,neunü,2,),IF($H$2=10,VLOOKUP(übertrag!I5,zehnü,2,),IF($H$2=11,VLOOKUP(übertrag!I5,elfü,2,),IF($H$2=12,VLOOKUP(übertrag!I5,Heimü,2,),""))))))</f>
      </c>
      <c r="M5">
        <f>IF(übertrag!$H$2=1,VLOOKUP(übertrag!I5,jhg1,2,),IF($H$2=2,VLOOKUP(übertrag!I5,jhg2,2,),IF($H$2=3,VLOOKUP(übertrag!I5,jhg3,2,),IF($H$2=4,VLOOKUP(übertrag!I5,jhg4,2,),IF($H$2=5,VLOOKUP(übertrag!I5,jhg5,2,),IF($H$2=6,VLOOKUP(übertrag!I5,jhg6,2,),""))))))</f>
        <v>0</v>
      </c>
      <c r="N5">
        <f>IF(übertrag!$H$2=7,VLOOKUP(übertrag!I5,jhg7,2,),IF($H$2=8,VLOOKUP(übertrag!I5,jhg8,2,),IF($H$2=9,VLOOKUP(übertrag!I5,jhg9,2,),IF($H$2=10,VLOOKUP(übertrag!I5,jhg10,2,),IF($H$2=11,VLOOKUP(übertrag!I5,jhg11,2,),IF($H$2=12,VLOOKUP(übertrag!I5,jhgheim,2,),""))))))</f>
      </c>
      <c r="O5">
        <f>IF(übertrag!$H$2=1,VLOOKUP(übertrag!I5,paß1,2,),IF($H$2=2,VLOOKUP(übertrag!I5,paß2,2,),IF($H$2=3,VLOOKUP(übertrag!I5,paß3,2,),IF($H$2=4,VLOOKUP(übertrag!I5,paß4,2,),IF($H$2=5,VLOOKUP(übertrag!I5,paß5,2,),IF($H$2=6,VLOOKUP(übertrag!I5,paß6,2,),""))))))</f>
        <v>0</v>
      </c>
      <c r="P5">
        <f>IF(übertrag!$H$2=7,VLOOKUP(übertrag!I5,paß7,2,),IF($H$2=8,VLOOKUP(übertrag!I5,paß8,2,),IF($H$2=9,VLOOKUP(übertrag!I5,paß9,2,),IF($H$2=10,VLOOKUP(übertrag!I5,paß10,2,),IF($H$2=11,VLOOKUP(übertrag!I5,paß11,2,),IF($H$2=12,VLOOKUP(übertrag!I5,paßheim,2,),""))))))</f>
      </c>
      <c r="Q5" t="b">
        <v>0</v>
      </c>
      <c r="U5" s="4">
        <v>4</v>
      </c>
      <c r="V5" s="7" t="str">
        <f>'MANNSCHAFTEN+SPIELER'!A66</f>
        <v>Gastmannschaft 4</v>
      </c>
      <c r="Z5">
        <f>IF(I19,VLOOKUP(übertrag!I19,Heimü,2,),"")</f>
        <v>0</v>
      </c>
      <c r="AE5">
        <v>4</v>
      </c>
    </row>
    <row r="6" spans="1:31" ht="12.75">
      <c r="A6">
        <v>13</v>
      </c>
      <c r="B6">
        <v>9</v>
      </c>
      <c r="C6">
        <v>9</v>
      </c>
      <c r="D6">
        <v>13</v>
      </c>
      <c r="I6">
        <v>6</v>
      </c>
      <c r="K6">
        <f>IF(übertrag!$H$2=1,VLOOKUP(übertrag!I6,einsü,2,),IF($H$2=2,VLOOKUP(übertrag!I6,zweiü,2,),IF($H$2=3,VLOOKUP(übertrag!I6,dreiü,2,),IF($H$2=4,VLOOKUP(übertrag!I6,vierü,2,),IF($H$2=5,VLOOKUP(übertrag!I6,fünfü,2,),IF($H$2=6,VLOOKUP(übertrag!I6,sechsü,2,),""))))))</f>
        <v>0</v>
      </c>
      <c r="L6">
        <f>IF(übertrag!$H$2=7,VLOOKUP(übertrag!I6,siebenü,2,),IF($H$2=8,VLOOKUP(übertrag!I6,achtü,2,),IF($H$2=9,VLOOKUP(übertrag!I6,neunü,2,),IF($H$2=10,VLOOKUP(übertrag!I6,zehnü,2,),IF($H$2=11,VLOOKUP(übertrag!I6,elfü,2,),IF($H$2=12,VLOOKUP(übertrag!I6,Heimü,2,),""))))))</f>
      </c>
      <c r="M6">
        <f>IF(übertrag!$H$2=1,VLOOKUP(übertrag!I6,jhg1,2,),IF($H$2=2,VLOOKUP(übertrag!I6,jhg2,2,),IF($H$2=3,VLOOKUP(übertrag!I6,jhg3,2,),IF($H$2=4,VLOOKUP(übertrag!I6,jhg4,2,),IF($H$2=5,VLOOKUP(übertrag!I6,jhg5,2,),IF($H$2=6,VLOOKUP(übertrag!I6,jhg6,2,),""))))))</f>
        <v>0</v>
      </c>
      <c r="N6">
        <f>IF(übertrag!$H$2=7,VLOOKUP(übertrag!I6,jhg7,2,),IF($H$2=8,VLOOKUP(übertrag!I6,jhg8,2,),IF($H$2=9,VLOOKUP(übertrag!I6,jhg9,2,),IF($H$2=10,VLOOKUP(übertrag!I6,jhg10,2,),IF($H$2=11,VLOOKUP(übertrag!I6,jhg11,2,),IF($H$2=12,VLOOKUP(übertrag!I6,jhgheim,2,),""))))))</f>
      </c>
      <c r="O6">
        <f>IF(übertrag!$H$2=1,VLOOKUP(übertrag!I6,paß1,2,),IF($H$2=2,VLOOKUP(übertrag!I6,paß2,2,),IF($H$2=3,VLOOKUP(übertrag!I6,paß3,2,),IF($H$2=4,VLOOKUP(übertrag!I6,paß4,2,),IF($H$2=5,VLOOKUP(übertrag!I6,paß5,2,),IF($H$2=6,VLOOKUP(übertrag!I6,paß6,2,),""))))))</f>
        <v>0</v>
      </c>
      <c r="P6">
        <f>IF(übertrag!$H$2=7,VLOOKUP(übertrag!I6,paß7,2,),IF($H$2=8,VLOOKUP(übertrag!I6,paß8,2,),IF($H$2=9,VLOOKUP(übertrag!I6,paß9,2,),IF($H$2=10,VLOOKUP(übertrag!I6,paß10,2,),IF($H$2=11,VLOOKUP(übertrag!I6,paß11,2,),IF($H$2=12,VLOOKUP(übertrag!I6,paßheim,2,),""))))))</f>
      </c>
      <c r="Q6" t="b">
        <v>0</v>
      </c>
      <c r="U6" s="4">
        <v>5</v>
      </c>
      <c r="V6" s="7" t="str">
        <f>'MANNSCHAFTEN+SPIELER'!A87</f>
        <v>Gastmannschaft 5</v>
      </c>
      <c r="Z6">
        <f>IF(I20,VLOOKUP(übertrag!I20,Heimü,2,),"")</f>
        <v>0</v>
      </c>
      <c r="AE6">
        <v>5</v>
      </c>
    </row>
    <row r="7" spans="1:31" ht="12.75">
      <c r="A7">
        <v>13</v>
      </c>
      <c r="B7">
        <v>1</v>
      </c>
      <c r="D7">
        <v>13</v>
      </c>
      <c r="I7">
        <v>7</v>
      </c>
      <c r="K7">
        <f>IF(übertrag!$H$2=1,VLOOKUP(übertrag!I7,einsü,2,),IF($H$2=2,VLOOKUP(übertrag!I7,zweiü,2,),IF($H$2=3,VLOOKUP(übertrag!I7,dreiü,2,),IF($H$2=4,VLOOKUP(übertrag!I7,vierü,2,),IF($H$2=5,VLOOKUP(übertrag!I7,fünfü,2,),IF($H$2=6,VLOOKUP(übertrag!I7,sechsü,2,),""))))))</f>
        <v>0</v>
      </c>
      <c r="L7">
        <f>IF(übertrag!$H$2=7,VLOOKUP(übertrag!I7,siebenü,2,),IF($H$2=8,VLOOKUP(übertrag!I7,achtü,2,),IF($H$2=9,VLOOKUP(übertrag!I7,neunü,2,),IF($H$2=10,VLOOKUP(übertrag!I7,zehnü,2,),IF($H$2=11,VLOOKUP(übertrag!I7,elfü,2,),IF($H$2=12,VLOOKUP(übertrag!I7,Heimü,2,),""))))))</f>
      </c>
      <c r="M7">
        <f>IF(übertrag!$H$2=1,VLOOKUP(übertrag!I7,jhg1,2,),IF($H$2=2,VLOOKUP(übertrag!I7,jhg2,2,),IF($H$2=3,VLOOKUP(übertrag!I7,jhg3,2,),IF($H$2=4,VLOOKUP(übertrag!I7,jhg4,2,),IF($H$2=5,VLOOKUP(übertrag!I7,jhg5,2,),IF($H$2=6,VLOOKUP(übertrag!I7,jhg6,2,),""))))))</f>
        <v>0</v>
      </c>
      <c r="N7">
        <f>IF(übertrag!$H$2=7,VLOOKUP(übertrag!I7,jhg7,2,),IF($H$2=8,VLOOKUP(übertrag!I7,jhg8,2,),IF($H$2=9,VLOOKUP(übertrag!I7,jhg9,2,),IF($H$2=10,VLOOKUP(übertrag!I7,jhg10,2,),IF($H$2=11,VLOOKUP(übertrag!I7,jhg11,2,),IF($H$2=12,VLOOKUP(übertrag!I7,jhgheim,2,),""))))))</f>
      </c>
      <c r="O7">
        <f>IF(übertrag!$H$2=1,VLOOKUP(übertrag!I7,paß1,2,),IF($H$2=2,VLOOKUP(übertrag!I7,paß2,2,),IF($H$2=3,VLOOKUP(übertrag!I7,paß3,2,),IF($H$2=4,VLOOKUP(übertrag!I7,paß4,2,),IF($H$2=5,VLOOKUP(übertrag!I7,paß5,2,),IF($H$2=6,VLOOKUP(übertrag!I7,paß6,2,),""))))))</f>
        <v>0</v>
      </c>
      <c r="P7">
        <f>IF(übertrag!$H$2=7,VLOOKUP(übertrag!I7,paß7,2,),IF($H$2=8,VLOOKUP(übertrag!I7,paß8,2,),IF($H$2=9,VLOOKUP(übertrag!I7,paß9,2,),IF($H$2=10,VLOOKUP(übertrag!I7,paß10,2,),IF($H$2=11,VLOOKUP(übertrag!I7,paß11,2,),IF($H$2=12,VLOOKUP(übertrag!I7,paßheim,2,),""))))))</f>
      </c>
      <c r="Q7" t="b">
        <v>0</v>
      </c>
      <c r="U7" s="4">
        <v>6</v>
      </c>
      <c r="V7" s="7" t="str">
        <f>'MANNSCHAFTEN+SPIELER'!A108</f>
        <v>Gastmannschaft 6</v>
      </c>
      <c r="Z7">
        <f>IF(I21,VLOOKUP(übertrag!I21,Heimü,2,),"")</f>
        <v>0</v>
      </c>
      <c r="AE7">
        <v>6</v>
      </c>
    </row>
    <row r="8" spans="1:31" ht="12.75">
      <c r="A8">
        <v>13</v>
      </c>
      <c r="B8">
        <v>9</v>
      </c>
      <c r="C8">
        <v>9</v>
      </c>
      <c r="D8">
        <v>13</v>
      </c>
      <c r="I8">
        <v>1</v>
      </c>
      <c r="K8">
        <f>IF(übertrag!$H$2=1,VLOOKUP(übertrag!I8,einsü,2,),IF($H$2=2,VLOOKUP(übertrag!I8,zweiü,2,),IF($H$2=3,VLOOKUP(übertrag!I8,dreiü,2,),IF($H$2=4,VLOOKUP(übertrag!I8,vierü,2,),IF($H$2=5,VLOOKUP(übertrag!I8,fünfü,2,),IF($H$2=6,VLOOKUP(übertrag!I8,sechsü,2,),""))))))</f>
        <v>0</v>
      </c>
      <c r="L8">
        <f>IF(übertrag!$H$2=7,VLOOKUP(übertrag!I8,siebenü,2,),IF($H$2=8,VLOOKUP(übertrag!I8,achtü,2,),IF($H$2=9,VLOOKUP(übertrag!I8,neunü,2,),IF($H$2=10,VLOOKUP(übertrag!I8,zehnü,2,),IF($H$2=11,VLOOKUP(übertrag!I8,elfü,2,),IF($H$2=12,VLOOKUP(übertrag!I8,Heimü,2,),""))))))</f>
      </c>
      <c r="M8">
        <f>IF(übertrag!$H$2=1,VLOOKUP(übertrag!I8,jhg1,2,),IF($H$2=2,VLOOKUP(übertrag!I8,jhg2,2,),IF($H$2=3,VLOOKUP(übertrag!I8,jhg3,2,),IF($H$2=4,VLOOKUP(übertrag!I8,jhg4,2,),IF($H$2=5,VLOOKUP(übertrag!I8,jhg5,2,),IF($H$2=6,VLOOKUP(übertrag!I8,jhg6,2,),""))))))</f>
        <v>0</v>
      </c>
      <c r="N8">
        <f>IF(übertrag!$H$2=7,VLOOKUP(übertrag!I8,jhg7,2,),IF($H$2=8,VLOOKUP(übertrag!I8,jhg8,2,),IF($H$2=9,VLOOKUP(übertrag!I8,jhg9,2,),IF($H$2=10,VLOOKUP(übertrag!I8,jhg10,2,),IF($H$2=11,VLOOKUP(übertrag!I8,jhg11,2,),IF($H$2=12,VLOOKUP(übertrag!I8,jhgheim,2,),""))))))</f>
      </c>
      <c r="O8">
        <f>IF(übertrag!$H$2=1,VLOOKUP(übertrag!I8,paß1,2,),IF($H$2=2,VLOOKUP(übertrag!I8,paß2,2,),IF($H$2=3,VLOOKUP(übertrag!I8,paß3,2,),IF($H$2=4,VLOOKUP(übertrag!I8,paß4,2,),IF($H$2=5,VLOOKUP(übertrag!I8,paß5,2,),IF($H$2=6,VLOOKUP(übertrag!I8,paß6,2,),""))))))</f>
        <v>0</v>
      </c>
      <c r="P8">
        <f>IF(übertrag!$H$2=7,VLOOKUP(übertrag!I8,paß7,2,),IF($H$2=8,VLOOKUP(übertrag!I8,paß8,2,),IF($H$2=9,VLOOKUP(übertrag!I8,paß9,2,),IF($H$2=10,VLOOKUP(übertrag!I8,paß10,2,),IF($H$2=11,VLOOKUP(übertrag!I8,paß11,2,),IF($H$2=12,VLOOKUP(übertrag!I8,paßheim,2,),""))))))</f>
      </c>
      <c r="Q8" t="b">
        <v>0</v>
      </c>
      <c r="U8" s="4">
        <v>7</v>
      </c>
      <c r="V8" s="7" t="str">
        <f>'MANNSCHAFTEN+SPIELER'!A129</f>
        <v>Gastmannschaft 7</v>
      </c>
      <c r="Z8">
        <f>IF(I22,VLOOKUP(übertrag!I22,Heimü,2,),"")</f>
        <v>0</v>
      </c>
      <c r="AE8">
        <v>7</v>
      </c>
    </row>
    <row r="9" spans="9:31" ht="12.75">
      <c r="I9">
        <v>1</v>
      </c>
      <c r="K9">
        <f>IF(übertrag!$H$2=1,VLOOKUP(übertrag!I9,einsü,2,),IF($H$2=2,VLOOKUP(übertrag!I9,zweiü,2,),IF($H$2=3,VLOOKUP(übertrag!I9,dreiü,2,),IF($H$2=4,VLOOKUP(übertrag!I9,vierü,2,),IF($H$2=5,VLOOKUP(übertrag!I9,fünfü,2,),IF($H$2=6,VLOOKUP(übertrag!I9,sechsü,2,),""))))))</f>
        <v>0</v>
      </c>
      <c r="L9">
        <f>IF(übertrag!$H$2=7,VLOOKUP(übertrag!I9,siebenü,2,),IF($H$2=8,VLOOKUP(übertrag!I9,achtü,2,),IF($H$2=9,VLOOKUP(übertrag!I9,neunü,2,),IF($H$2=10,VLOOKUP(übertrag!I9,zehnü,2,),IF($H$2=11,VLOOKUP(übertrag!I9,elfü,2,),IF($H$2=12,VLOOKUP(übertrag!I9,Heimü,2,),""))))))</f>
      </c>
      <c r="M9">
        <f>IF(übertrag!$H$2=1,VLOOKUP(übertrag!I9,jhg1,2,),IF($H$2=2,VLOOKUP(übertrag!I9,jhg2,2,),IF($H$2=3,VLOOKUP(übertrag!I9,jhg3,2,),IF($H$2=4,VLOOKUP(übertrag!I9,jhg4,2,),IF($H$2=5,VLOOKUP(übertrag!I9,jhg5,2,),IF($H$2=6,VLOOKUP(übertrag!I9,jhg6,2,),""))))))</f>
        <v>0</v>
      </c>
      <c r="N9">
        <f>IF(übertrag!$H$2=7,VLOOKUP(übertrag!I9,jhg7,2,),IF($H$2=8,VLOOKUP(übertrag!I9,jhg8,2,),IF($H$2=9,VLOOKUP(übertrag!I9,jhg9,2,),IF($H$2=10,VLOOKUP(übertrag!I9,jhg10,2,),IF($H$2=11,VLOOKUP(übertrag!I9,jhg11,2,),IF($H$2=12,VLOOKUP(übertrag!I9,jhgheim,2,),""))))))</f>
      </c>
      <c r="O9">
        <f>IF(übertrag!$H$2=1,VLOOKUP(übertrag!I9,paß1,2,),IF($H$2=2,VLOOKUP(übertrag!I9,paß2,2,),IF($H$2=3,VLOOKUP(übertrag!I9,paß3,2,),IF($H$2=4,VLOOKUP(übertrag!I9,paß4,2,),IF($H$2=5,VLOOKUP(übertrag!I9,paß5,2,),IF($H$2=6,VLOOKUP(übertrag!I9,paß6,2,),""))))))</f>
        <v>0</v>
      </c>
      <c r="P9">
        <f>IF(übertrag!$H$2=7,VLOOKUP(übertrag!I9,paß7,2,),IF($H$2=8,VLOOKUP(übertrag!I9,paß8,2,),IF($H$2=9,VLOOKUP(übertrag!I9,paß9,2,),IF($H$2=10,VLOOKUP(übertrag!I9,paß10,2,),IF($H$2=11,VLOOKUP(übertrag!I9,paß11,2,),IF($H$2=12,VLOOKUP(übertrag!I9,paßheim,2,),""))))))</f>
      </c>
      <c r="Q9" t="b">
        <v>0</v>
      </c>
      <c r="U9" s="4">
        <v>8</v>
      </c>
      <c r="V9" s="7" t="str">
        <f>'MANNSCHAFTEN+SPIELER'!A150</f>
        <v>Gastmannschaft 8</v>
      </c>
      <c r="Z9">
        <f>IF(I23,VLOOKUP(übertrag!I23,Heimü,2,),"")</f>
        <v>0</v>
      </c>
      <c r="AE9">
        <v>8</v>
      </c>
    </row>
    <row r="10" spans="2:31" ht="12.75">
      <c r="B10">
        <v>9</v>
      </c>
      <c r="C10">
        <v>9</v>
      </c>
      <c r="I10">
        <v>1</v>
      </c>
      <c r="K10">
        <f>IF(übertrag!$H$2=1,VLOOKUP(übertrag!I10,einsü,2,),IF($H$2=2,VLOOKUP(übertrag!I10,zweiü,2,),IF($H$2=3,VLOOKUP(übertrag!I10,dreiü,2,),IF($H$2=4,VLOOKUP(übertrag!I10,vierü,2,),IF($H$2=5,VLOOKUP(übertrag!I10,fünfü,2,),IF($H$2=6,VLOOKUP(übertrag!I10,sechsü,2,),""))))))</f>
        <v>0</v>
      </c>
      <c r="L10">
        <f>IF(übertrag!$H$2=7,VLOOKUP(übertrag!I10,siebenü,2,),IF($H$2=8,VLOOKUP(übertrag!I10,achtü,2,),IF($H$2=9,VLOOKUP(übertrag!I10,neunü,2,),IF($H$2=10,VLOOKUP(übertrag!I10,zehnü,2,),IF($H$2=11,VLOOKUP(übertrag!I10,elfü,2,),IF($H$2=12,VLOOKUP(übertrag!I10,Heimü,2,),""))))))</f>
      </c>
      <c r="M10">
        <f>IF(übertrag!$H$2=1,VLOOKUP(übertrag!I10,jhg1,2,),IF($H$2=2,VLOOKUP(übertrag!I10,jhg2,2,),IF($H$2=3,VLOOKUP(übertrag!I10,jhg3,2,),IF($H$2=4,VLOOKUP(übertrag!I10,jhg4,2,),IF($H$2=5,VLOOKUP(übertrag!I10,jhg5,2,),IF($H$2=6,VLOOKUP(übertrag!I10,jhg6,2,),""))))))</f>
        <v>0</v>
      </c>
      <c r="N10">
        <f>IF(übertrag!$H$2=7,VLOOKUP(übertrag!I10,jhg7,2,),IF($H$2=8,VLOOKUP(übertrag!I10,jhg8,2,),IF($H$2=9,VLOOKUP(übertrag!I10,jhg9,2,),IF($H$2=10,VLOOKUP(übertrag!I10,jhg10,2,),IF($H$2=11,VLOOKUP(übertrag!I10,jhg11,2,),IF($H$2=12,VLOOKUP(übertrag!I10,jhgheim,2,),""))))))</f>
      </c>
      <c r="O10">
        <f>IF(übertrag!$H$2=1,VLOOKUP(übertrag!I10,paß1,2,),IF($H$2=2,VLOOKUP(übertrag!I10,paß2,2,),IF($H$2=3,VLOOKUP(übertrag!I10,paß3,2,),IF($H$2=4,VLOOKUP(übertrag!I10,paß4,2,),IF($H$2=5,VLOOKUP(übertrag!I10,paß5,2,),IF($H$2=6,VLOOKUP(übertrag!I10,paß6,2,),""))))))</f>
        <v>0</v>
      </c>
      <c r="P10">
        <f>IF(übertrag!$H$2=7,VLOOKUP(übertrag!I10,paß7,2,),IF($H$2=8,VLOOKUP(übertrag!I10,paß8,2,),IF($H$2=9,VLOOKUP(übertrag!I10,paß9,2,),IF($H$2=10,VLOOKUP(übertrag!I10,paß10,2,),IF($H$2=11,VLOOKUP(übertrag!I10,paß11,2,),IF($H$2=12,VLOOKUP(übertrag!I10,paßheim,2,),""))))))</f>
      </c>
      <c r="Q10" t="b">
        <v>0</v>
      </c>
      <c r="U10" s="4">
        <v>9</v>
      </c>
      <c r="V10" s="7" t="str">
        <f>'MANNSCHAFTEN+SPIELER'!A171</f>
        <v>Gastmannschaft 9</v>
      </c>
      <c r="Z10">
        <f>IF(I24,VLOOKUP(übertrag!I24,Heimü,2,),"")</f>
        <v>0</v>
      </c>
      <c r="AE10">
        <v>9</v>
      </c>
    </row>
    <row r="11" spans="9:31" ht="12.75">
      <c r="I11">
        <v>1</v>
      </c>
      <c r="K11">
        <f>IF(übertrag!$H$2=1,VLOOKUP(übertrag!I11,einsü,2,),IF($H$2=2,VLOOKUP(übertrag!I11,zweiü,2,),IF($H$2=3,VLOOKUP(übertrag!I11,dreiü,2,),IF($H$2=4,VLOOKUP(übertrag!I11,vierü,2,),IF($H$2=5,VLOOKUP(übertrag!I11,fünfü,2,),IF($H$2=6,VLOOKUP(übertrag!I11,sechsü,2,),""))))))</f>
        <v>0</v>
      </c>
      <c r="L11">
        <f>IF(übertrag!$H$2=7,VLOOKUP(übertrag!I11,siebenü,2,),IF($H$2=8,VLOOKUP(übertrag!I11,achtü,2,),IF($H$2=9,VLOOKUP(übertrag!I11,neunü,2,),IF($H$2=10,VLOOKUP(übertrag!I11,zehnü,2,),IF($H$2=11,VLOOKUP(übertrag!I11,elfü,2,),IF($H$2=12,VLOOKUP(übertrag!I11,Heimü,2,),""))))))</f>
      </c>
      <c r="M11">
        <f>IF(übertrag!$H$2=1,VLOOKUP(übertrag!I11,jhg1,2,),IF($H$2=2,VLOOKUP(übertrag!I11,jhg2,2,),IF($H$2=3,VLOOKUP(übertrag!I11,jhg3,2,),IF($H$2=4,VLOOKUP(übertrag!I11,jhg4,2,),IF($H$2=5,VLOOKUP(übertrag!I11,jhg5,2,),IF($H$2=6,VLOOKUP(übertrag!I11,jhg6,2,),""))))))</f>
        <v>0</v>
      </c>
      <c r="N11">
        <f>IF(übertrag!$H$2=7,VLOOKUP(übertrag!I11,jhg7,2,),IF($H$2=8,VLOOKUP(übertrag!I11,jhg8,2,),IF($H$2=9,VLOOKUP(übertrag!I11,jhg9,2,),IF($H$2=10,VLOOKUP(übertrag!I11,jhg10,2,),IF($H$2=11,VLOOKUP(übertrag!I11,jhg11,2,),IF($H$2=12,VLOOKUP(übertrag!I11,jhgheim,2,),""))))))</f>
      </c>
      <c r="O11">
        <f>IF(übertrag!$H$2=1,VLOOKUP(übertrag!I11,paß1,2,),IF($H$2=2,VLOOKUP(übertrag!I11,paß2,2,),IF($H$2=3,VLOOKUP(übertrag!I11,paß3,2,),IF($H$2=4,VLOOKUP(übertrag!I11,paß4,2,),IF($H$2=5,VLOOKUP(übertrag!I11,paß5,2,),IF($H$2=6,VLOOKUP(übertrag!I11,paß6,2,),""))))))</f>
        <v>0</v>
      </c>
      <c r="P11">
        <f>IF(übertrag!$H$2=7,VLOOKUP(übertrag!I11,paß7,2,),IF($H$2=8,VLOOKUP(übertrag!I11,paß8,2,),IF($H$2=9,VLOOKUP(übertrag!I11,paß9,2,),IF($H$2=10,VLOOKUP(übertrag!I11,paß10,2,),IF($H$2=11,VLOOKUP(übertrag!I11,paß11,2,),IF($H$2=12,VLOOKUP(übertrag!I11,paßheim,2,),""))))))</f>
      </c>
      <c r="Q11" t="b">
        <v>0</v>
      </c>
      <c r="U11" s="4">
        <v>10</v>
      </c>
      <c r="V11" s="7" t="str">
        <f>'MANNSCHAFTEN+SPIELER'!A192</f>
        <v>Gastmannschaft 10</v>
      </c>
      <c r="Z11">
        <f>IF(I25,VLOOKUP(übertrag!I25,Heimü,2,),"")</f>
        <v>0</v>
      </c>
      <c r="AE11">
        <v>10</v>
      </c>
    </row>
    <row r="12" spans="9:31" ht="12.75">
      <c r="I12">
        <v>1</v>
      </c>
      <c r="K12">
        <f>IF(übertrag!$H$2=1,VLOOKUP(übertrag!I12,einsü,2,),IF($H$2=2,VLOOKUP(übertrag!I12,zweiü,2,),IF($H$2=3,VLOOKUP(übertrag!I12,dreiü,2,),IF($H$2=4,VLOOKUP(übertrag!I12,vierü,2,),IF($H$2=5,VLOOKUP(übertrag!I12,fünfü,2,),IF($H$2=6,VLOOKUP(übertrag!I12,sechsü,2,),""))))))</f>
        <v>0</v>
      </c>
      <c r="L12">
        <f>IF(übertrag!$H$2=7,VLOOKUP(übertrag!I12,siebenü,2,),IF($H$2=8,VLOOKUP(übertrag!I12,achtü,2,),IF($H$2=9,VLOOKUP(übertrag!I12,neunü,2,),IF($H$2=10,VLOOKUP(übertrag!I12,zehnü,2,),IF($H$2=11,VLOOKUP(übertrag!I12,elfü,2,),IF($H$2=12,VLOOKUP(übertrag!I12,Heimü,2,),""))))))</f>
      </c>
      <c r="M12">
        <f>IF(übertrag!$H$2=1,VLOOKUP(übertrag!I12,jhg1,2,),IF($H$2=2,VLOOKUP(übertrag!I12,jhg2,2,),IF($H$2=3,VLOOKUP(übertrag!I12,jhg3,2,),IF($H$2=4,VLOOKUP(übertrag!I12,jhg4,2,),IF($H$2=5,VLOOKUP(übertrag!I12,jhg5,2,),IF($H$2=6,VLOOKUP(übertrag!I12,jhg6,2,),""))))))</f>
        <v>0</v>
      </c>
      <c r="N12">
        <f>IF(übertrag!$H$2=7,VLOOKUP(übertrag!I12,jhg7,2,),IF($H$2=8,VLOOKUP(übertrag!I12,jhg8,2,),IF($H$2=9,VLOOKUP(übertrag!I12,jhg9,2,),IF($H$2=10,VLOOKUP(übertrag!I12,jhg10,2,),IF($H$2=11,VLOOKUP(übertrag!I12,jhg11,2,),IF($H$2=12,VLOOKUP(übertrag!I12,jhgheim,2,),""))))))</f>
      </c>
      <c r="O12">
        <f>IF(übertrag!$H$2=1,VLOOKUP(übertrag!I12,paß1,2,),IF($H$2=2,VLOOKUP(übertrag!I12,paß2,2,),IF($H$2=3,VLOOKUP(übertrag!I12,paß3,2,),IF($H$2=4,VLOOKUP(übertrag!I12,paß4,2,),IF($H$2=5,VLOOKUP(übertrag!I12,paß5,2,),IF($H$2=6,VLOOKUP(übertrag!I12,paß6,2,),""))))))</f>
        <v>0</v>
      </c>
      <c r="P12">
        <f>IF(übertrag!$H$2=7,VLOOKUP(übertrag!I12,paß7,2,),IF($H$2=8,VLOOKUP(übertrag!I12,paß8,2,),IF($H$2=9,VLOOKUP(übertrag!I12,paß9,2,),IF($H$2=10,VLOOKUP(übertrag!I12,paß10,2,),IF($H$2=11,VLOOKUP(übertrag!I12,paß11,2,),IF($H$2=12,VLOOKUP(übertrag!I12,paßheim,2,),""))))))</f>
      </c>
      <c r="U12" s="4">
        <v>11</v>
      </c>
      <c r="V12" s="8" t="str">
        <f>'MANNSCHAFTEN+SPIELER'!A213</f>
        <v>Gastmannschaft 11</v>
      </c>
      <c r="Z12">
        <f>IF(I26,VLOOKUP(übertrag!I26,Heimü,2,),"")</f>
        <v>0</v>
      </c>
      <c r="AE12">
        <v>11</v>
      </c>
    </row>
    <row r="13" spans="9:31" ht="12.75">
      <c r="I13">
        <v>1</v>
      </c>
      <c r="K13">
        <f>IF(übertrag!$H$2=1,VLOOKUP(übertrag!I13,einsü,2,),IF($H$2=2,VLOOKUP(übertrag!I13,zweiü,2,),IF($H$2=3,VLOOKUP(übertrag!I13,dreiü,2,),IF($H$2=4,VLOOKUP(übertrag!I13,vierü,2,),IF($H$2=5,VLOOKUP(übertrag!I13,fünfü,2,),IF($H$2=6,VLOOKUP(übertrag!I13,sechsü,2,),""))))))</f>
        <v>0</v>
      </c>
      <c r="L13">
        <f>IF(übertrag!$H$2=7,VLOOKUP(übertrag!I13,siebenü,2,),IF($H$2=8,VLOOKUP(übertrag!I13,achtü,2,),IF($H$2=9,VLOOKUP(übertrag!I13,neunü,2,),IF($H$2=10,VLOOKUP(übertrag!I13,zehnü,2,),IF($H$2=11,VLOOKUP(übertrag!I13,elfü,2,),IF($H$2=12,VLOOKUP(übertrag!I13,Heimü,2,),""))))))</f>
      </c>
      <c r="M13">
        <f>IF(übertrag!$H$2=1,VLOOKUP(übertrag!I13,jhg1,2,),IF($H$2=2,VLOOKUP(übertrag!I13,jhg2,2,),IF($H$2=3,VLOOKUP(übertrag!I13,jhg3,2,),IF($H$2=4,VLOOKUP(übertrag!I13,jhg4,2,),IF($H$2=5,VLOOKUP(übertrag!I13,jhg5,2,),IF($H$2=6,VLOOKUP(übertrag!I13,jhg6,2,),""))))))</f>
        <v>0</v>
      </c>
      <c r="N13">
        <f>IF(übertrag!$H$2=7,VLOOKUP(übertrag!I13,jhg7,2,),IF($H$2=8,VLOOKUP(übertrag!I13,jhg8,2,),IF($H$2=9,VLOOKUP(übertrag!I13,jhg9,2,),IF($H$2=10,VLOOKUP(übertrag!I13,jhg10,2,),IF($H$2=11,VLOOKUP(übertrag!I13,jhg11,2,),IF($H$2=12,VLOOKUP(übertrag!I13,jhgheim,2,),""))))))</f>
      </c>
      <c r="O13">
        <f>IF(übertrag!$H$2=1,VLOOKUP(übertrag!I13,paß1,2,),IF($H$2=2,VLOOKUP(übertrag!I13,paß2,2,),IF($H$2=3,VLOOKUP(übertrag!I13,paß3,2,),IF($H$2=4,VLOOKUP(übertrag!I13,paß4,2,),IF($H$2=5,VLOOKUP(übertrag!I13,paß5,2,),IF($H$2=6,VLOOKUP(übertrag!I13,paß6,2,),""))))))</f>
        <v>0</v>
      </c>
      <c r="P13">
        <f>IF(übertrag!$H$2=7,VLOOKUP(übertrag!I13,paß7,2,),IF($H$2=8,VLOOKUP(übertrag!I13,paß8,2,),IF($H$2=9,VLOOKUP(übertrag!I13,paß9,2,),IF($H$2=10,VLOOKUP(übertrag!I13,paß10,2,),IF($H$2=11,VLOOKUP(übertrag!I13,paß11,2,),IF($H$2=12,VLOOKUP(übertrag!I13,paßheim,2,),""))))))</f>
      </c>
      <c r="U13" s="4">
        <v>12</v>
      </c>
      <c r="V13" s="8" t="str">
        <f>'MANNSCHAFTEN+SPIELER'!O3</f>
        <v>Heimmannschaft</v>
      </c>
      <c r="Z13">
        <f>IF(I27,VLOOKUP(übertrag!I27,Heimü,2,),"")</f>
        <v>0</v>
      </c>
      <c r="AE13">
        <v>12</v>
      </c>
    </row>
    <row r="14" spans="9:31" ht="12.75">
      <c r="I14">
        <v>10</v>
      </c>
      <c r="U14" s="4">
        <v>13</v>
      </c>
      <c r="V14" s="5"/>
      <c r="Z14">
        <f>IF(I28,VLOOKUP(übertrag!I28,Heimü,2,),"")</f>
        <v>0</v>
      </c>
      <c r="AE14">
        <v>13</v>
      </c>
    </row>
    <row r="15" spans="21:31" ht="12.75">
      <c r="U15" s="4">
        <v>14</v>
      </c>
      <c r="V15" s="5"/>
      <c r="Z15">
        <f>IF(I29,VLOOKUP(übertrag!I29,Heimü,2,),"")</f>
        <v>0</v>
      </c>
      <c r="AE15">
        <v>14</v>
      </c>
    </row>
    <row r="16" spans="9:31" ht="12.75">
      <c r="I16">
        <v>2</v>
      </c>
      <c r="K16">
        <f>IF(I16,VLOOKUP(übertrag!I16,paßheim,2,),"")</f>
        <v>0</v>
      </c>
      <c r="M16" s="39">
        <f>IF(I16,VLOOKUP(übertrag!I16,jhgheim,2,),"")</f>
        <v>0</v>
      </c>
      <c r="O16">
        <f>IF(übertrag!I16,VLOOKUP(übertrag!I16,paßheim,2,),"")</f>
        <v>0</v>
      </c>
      <c r="Q16" t="b">
        <v>1</v>
      </c>
      <c r="Z16">
        <f>IF(I25,VLOOKUP(übertrag!I25,Heimü,2,),"")</f>
        <v>0</v>
      </c>
      <c r="AE16">
        <v>15</v>
      </c>
    </row>
    <row r="17" spans="2:31" ht="12.75">
      <c r="B17">
        <v>9</v>
      </c>
      <c r="C17">
        <v>9</v>
      </c>
      <c r="I17">
        <v>3</v>
      </c>
      <c r="K17">
        <f>IF(I17,VLOOKUP(übertrag!I17,paßheim,2,),"")</f>
        <v>0</v>
      </c>
      <c r="M17" s="39">
        <f>IF(I17,VLOOKUP(übertrag!I17,jhgheim,2,),"")</f>
        <v>0</v>
      </c>
      <c r="O17">
        <f>IF(übertrag!I17,VLOOKUP(übertrag!I17,paßheim,2,),"")</f>
        <v>0</v>
      </c>
      <c r="Q17" t="b">
        <v>1</v>
      </c>
      <c r="Z17">
        <f>IF(I26,VLOOKUP(übertrag!I26,Heimü,2,),"")</f>
        <v>0</v>
      </c>
      <c r="AE17">
        <v>16</v>
      </c>
    </row>
    <row r="18" spans="2:31" ht="12.75">
      <c r="B18">
        <v>1</v>
      </c>
      <c r="I18">
        <v>4</v>
      </c>
      <c r="K18">
        <f>IF(I18,VLOOKUP(übertrag!I18,paßheim,2,),"")</f>
        <v>0</v>
      </c>
      <c r="M18" s="39">
        <f>IF(I18,VLOOKUP(übertrag!I18,jhgheim,2,),"")</f>
        <v>0</v>
      </c>
      <c r="O18">
        <f>IF(übertrag!I18,VLOOKUP(übertrag!I18,paßheim,2,),"")</f>
        <v>0</v>
      </c>
      <c r="Q18" t="b">
        <v>1</v>
      </c>
      <c r="Z18">
        <f>IF(I27,VLOOKUP(übertrag!I27,Heimü,2,),"")</f>
        <v>0</v>
      </c>
      <c r="AE18">
        <v>17</v>
      </c>
    </row>
    <row r="19" spans="2:31" ht="12.75">
      <c r="B19">
        <v>9</v>
      </c>
      <c r="C19">
        <v>9</v>
      </c>
      <c r="I19">
        <v>5</v>
      </c>
      <c r="K19">
        <f>IF(I19,VLOOKUP(übertrag!I19,paßheim,2,),"")</f>
        <v>0</v>
      </c>
      <c r="M19" s="39">
        <f>IF(I19,VLOOKUP(übertrag!I19,jhgheim,2,),"")</f>
        <v>0</v>
      </c>
      <c r="O19">
        <f>IF(übertrag!I19,VLOOKUP(übertrag!I19,paßheim,2,),"")</f>
        <v>0</v>
      </c>
      <c r="Q19" t="b">
        <v>1</v>
      </c>
      <c r="AE19">
        <v>18</v>
      </c>
    </row>
    <row r="20" spans="9:31" ht="12.75">
      <c r="I20">
        <v>6</v>
      </c>
      <c r="K20">
        <f>IF(I20,VLOOKUP(übertrag!I20,paßheim,2,),"")</f>
        <v>0</v>
      </c>
      <c r="M20" s="39">
        <f>IF(I20,VLOOKUP(übertrag!I20,jhgheim,2,),"")</f>
        <v>0</v>
      </c>
      <c r="O20">
        <f>IF(übertrag!I20,VLOOKUP(übertrag!I20,paßheim,2,),"")</f>
        <v>0</v>
      </c>
      <c r="Q20" t="b">
        <v>0</v>
      </c>
      <c r="AE20">
        <v>19</v>
      </c>
    </row>
    <row r="21" spans="9:31" ht="12.75">
      <c r="I21">
        <v>7</v>
      </c>
      <c r="K21">
        <f>IF(I21,VLOOKUP(übertrag!I21,paßheim,2,),"")</f>
        <v>0</v>
      </c>
      <c r="M21" s="39">
        <f>IF(I21,VLOOKUP(übertrag!I21,jhgheim,2,),"")</f>
        <v>0</v>
      </c>
      <c r="O21">
        <f>IF(übertrag!I21,VLOOKUP(übertrag!I21,paßheim,2,),"")</f>
        <v>0</v>
      </c>
      <c r="Q21" t="b">
        <v>1</v>
      </c>
      <c r="AE21">
        <v>20</v>
      </c>
    </row>
    <row r="22" spans="9:31" ht="12.75">
      <c r="I22">
        <v>8</v>
      </c>
      <c r="K22">
        <f>IF(I22,VLOOKUP(übertrag!I22,paßheim,2,),"")</f>
        <v>0</v>
      </c>
      <c r="M22" s="39">
        <f>IF(I22,VLOOKUP(übertrag!I22,jhgheim,2,),"")</f>
        <v>0</v>
      </c>
      <c r="O22">
        <f>IF(übertrag!I22,VLOOKUP(übertrag!I22,paßheim,2,),"")</f>
        <v>0</v>
      </c>
      <c r="Q22" t="b">
        <v>1</v>
      </c>
      <c r="AE22">
        <v>21</v>
      </c>
    </row>
    <row r="23" spans="9:31" ht="12.75">
      <c r="I23">
        <v>1</v>
      </c>
      <c r="K23">
        <f>IF(I23,VLOOKUP(übertrag!I23,paßheim,2,),"")</f>
        <v>0</v>
      </c>
      <c r="M23" s="39">
        <f>IF(I23,VLOOKUP(übertrag!I23,jhgheim,2,),"")</f>
        <v>0</v>
      </c>
      <c r="O23">
        <f>IF(übertrag!I23,VLOOKUP(übertrag!I23,paßheim,2,),"")</f>
        <v>0</v>
      </c>
      <c r="Q23" t="b">
        <v>0</v>
      </c>
      <c r="AE23">
        <v>22</v>
      </c>
    </row>
    <row r="24" spans="9:31" ht="13.5" thickBot="1">
      <c r="I24">
        <v>1</v>
      </c>
      <c r="K24">
        <f>IF(I24,VLOOKUP(übertrag!I24,paßheim,2,),"")</f>
        <v>0</v>
      </c>
      <c r="M24" s="39">
        <f>IF(I24,VLOOKUP(übertrag!I24,jhgheim,2,),"")</f>
        <v>0</v>
      </c>
      <c r="O24">
        <f>IF(übertrag!I24,VLOOKUP(übertrag!I24,paßheim,2,),"")</f>
        <v>0</v>
      </c>
      <c r="Q24" t="b">
        <v>0</v>
      </c>
      <c r="AE24" s="77"/>
    </row>
    <row r="25" spans="9:31" ht="12.75">
      <c r="I25">
        <v>1</v>
      </c>
      <c r="K25">
        <f>IF(I25,VLOOKUP(übertrag!I25,paßheim,2,),"")</f>
        <v>0</v>
      </c>
      <c r="M25" s="39">
        <f>IF(I25,VLOOKUP(übertrag!I25,jhgheim,2,),"")</f>
        <v>0</v>
      </c>
      <c r="O25">
        <f>IF(übertrag!I25,VLOOKUP(übertrag!I25,paßheim,2,),"")</f>
        <v>0</v>
      </c>
      <c r="Q25" t="b">
        <v>0</v>
      </c>
      <c r="AE25">
        <v>23</v>
      </c>
    </row>
    <row r="26" spans="9:17" ht="12.75">
      <c r="I26">
        <v>1</v>
      </c>
      <c r="K26">
        <f>IF(I26,VLOOKUP(übertrag!I26,paßheim,2,),"")</f>
        <v>0</v>
      </c>
      <c r="M26" s="39">
        <f>IF(I26,VLOOKUP(übertrag!I26,jhgheim,2,),"")</f>
        <v>0</v>
      </c>
      <c r="O26">
        <f>IF(übertrag!I26,VLOOKUP(übertrag!I26,paßheim,2,),"")</f>
        <v>0</v>
      </c>
      <c r="Q26" t="b">
        <v>0</v>
      </c>
    </row>
    <row r="27" spans="9:17" ht="12.75">
      <c r="I27">
        <v>1</v>
      </c>
      <c r="K27">
        <f>IF(I27,VLOOKUP(übertrag!I27,paßheim,2,),"")</f>
        <v>0</v>
      </c>
      <c r="M27" s="39">
        <f>IF(I27,VLOOKUP(übertrag!I27,jhgheim,2,),"")</f>
        <v>0</v>
      </c>
      <c r="O27">
        <f>IF(übertrag!I27,VLOOKUP(übertrag!I27,paßheim,2,),"")</f>
        <v>0</v>
      </c>
      <c r="Q27" t="b">
        <v>0</v>
      </c>
    </row>
    <row r="28" spans="9:17" ht="12.75">
      <c r="I28">
        <v>1</v>
      </c>
      <c r="K28">
        <f>IF(I28,VLOOKUP(übertrag!I28,paßheim,2,),"")</f>
        <v>0</v>
      </c>
      <c r="M28" s="39">
        <f>IF(I28,VLOOKUP(übertrag!I28,jhgheim,2,),"")</f>
        <v>0</v>
      </c>
      <c r="O28">
        <f>IF(übertrag!I28,VLOOKUP(übertrag!I28,paßheim,2,),"")</f>
        <v>0</v>
      </c>
      <c r="Q28" t="b">
        <v>0</v>
      </c>
    </row>
    <row r="29" spans="9:17" ht="12.75">
      <c r="I29">
        <v>13</v>
      </c>
      <c r="M29" s="39">
        <f>IF(I29,VLOOKUP(übertrag!I29,jhgheim,2,),"")</f>
        <v>0</v>
      </c>
      <c r="O29">
        <f>IF(übertrag!I29,VLOOKUP(übertrag!I29,paßheim,2,),"")</f>
        <v>0</v>
      </c>
      <c r="Q29" t="b">
        <v>0</v>
      </c>
    </row>
    <row r="30" spans="13:17" ht="12.75">
      <c r="M30" s="39">
        <f>IF(I30,VLOOKUP(übertrag!I30,jhgheim,2,),"")</f>
      </c>
      <c r="O30">
        <f>IF(übertrag!I30,VLOOKUP(übertrag!I30,paßheim,2,),"")</f>
      </c>
      <c r="Q30" t="b">
        <v>0</v>
      </c>
    </row>
    <row r="31" spans="13:17" ht="12.75">
      <c r="M31" s="39">
        <f>IF(I31,VLOOKUP(übertrag!I31,jhgheim,2,),"")</f>
      </c>
      <c r="O31">
        <f>IF(übertrag!I31,VLOOKUP(übertrag!I31,paßheim,2,),"")</f>
      </c>
      <c r="Q31" t="b">
        <v>0</v>
      </c>
    </row>
    <row r="32" spans="13:17" ht="12.75">
      <c r="M32" s="39">
        <f>IF(I32,VLOOKUP(übertrag!I32,jhgheim,2,),"")</f>
      </c>
      <c r="O32">
        <f>IF(übertrag!I32,VLOOKUP(übertrag!I32,paßheim,2,),"")</f>
      </c>
      <c r="Q32" t="b">
        <v>0</v>
      </c>
    </row>
    <row r="33" spans="13:17" ht="12.75">
      <c r="M33" s="39">
        <f>IF(I33,VLOOKUP(übertrag!I33,jhgheim,2,),"")</f>
      </c>
      <c r="O33">
        <f>IF(übertrag!I33,VLOOKUP(übertrag!I33,paßheim,2,),"")</f>
      </c>
      <c r="Q33" t="b">
        <v>0</v>
      </c>
    </row>
    <row r="117" ht="12.75">
      <c r="G117" s="54" t="s">
        <v>42</v>
      </c>
    </row>
  </sheetData>
  <sheetProtection/>
  <mergeCells count="1">
    <mergeCell ref="Q1:R1"/>
  </mergeCells>
  <printOptions/>
  <pageMargins left="0.787401575" right="0.787401575" top="0.984251969" bottom="0.984251969" header="0.4921259845" footer="0.492125984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Spindler/R. Rammler</dc:creator>
  <cp:keywords>Makro</cp:keywords>
  <dc:description/>
  <cp:lastModifiedBy>Karl</cp:lastModifiedBy>
  <cp:lastPrinted>2017-07-14T22:20:40Z</cp:lastPrinted>
  <dcterms:created xsi:type="dcterms:W3CDTF">1998-03-09T21:09:14Z</dcterms:created>
  <dcterms:modified xsi:type="dcterms:W3CDTF">2017-07-14T22:22:39Z</dcterms:modified>
  <cp:category/>
  <cp:version/>
  <cp:contentType/>
  <cp:contentStatus/>
</cp:coreProperties>
</file>